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ddominick\Dropbox (Alchemy)\_Product\Calculator\"/>
    </mc:Choice>
  </mc:AlternateContent>
  <xr:revisionPtr revIDLastSave="0" documentId="13_ncr:1_{39EC4CC4-6321-465F-935B-A29C21D22670}" xr6:coauthVersionLast="45" xr6:coauthVersionMax="45" xr10:uidLastSave="{00000000-0000-0000-0000-000000000000}"/>
  <bookViews>
    <workbookView xWindow="2760" yWindow="1035" windowWidth="25350" windowHeight="15060" xr2:uid="{5440EC3B-565E-9646-A33A-1E9E72BF49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3" i="1" l="1"/>
  <c r="K66" i="1" l="1"/>
  <c r="K65" i="1"/>
  <c r="K64" i="1"/>
  <c r="K63" i="1"/>
  <c r="K52" i="1"/>
  <c r="K51" i="1"/>
  <c r="K50" i="1"/>
  <c r="F39" i="1"/>
  <c r="M39" i="1"/>
  <c r="M37" i="1"/>
  <c r="K39" i="1"/>
  <c r="K38" i="1"/>
  <c r="K37" i="1"/>
  <c r="K36" i="1"/>
  <c r="K35" i="1"/>
  <c r="M67" i="1" l="1"/>
  <c r="F66" i="1"/>
  <c r="M66" i="1" s="1"/>
  <c r="F65" i="1"/>
  <c r="M65" i="1" s="1"/>
  <c r="F64" i="1"/>
  <c r="M64" i="1" s="1"/>
  <c r="F63" i="1"/>
  <c r="M55" i="1"/>
  <c r="F52" i="1"/>
  <c r="M52" i="1" s="1"/>
  <c r="F51" i="1"/>
  <c r="M51" i="1" s="1"/>
  <c r="F50" i="1"/>
  <c r="F38" i="1"/>
  <c r="F36" i="1"/>
  <c r="F37" i="1" s="1"/>
  <c r="F35" i="1"/>
  <c r="M35" i="1" s="1"/>
  <c r="M24" i="1"/>
  <c r="F23" i="1"/>
  <c r="F22" i="1"/>
  <c r="F20" i="1"/>
  <c r="F21" i="1" s="1"/>
  <c r="F19" i="1"/>
  <c r="F18" i="1"/>
  <c r="F17" i="1"/>
  <c r="F16" i="1"/>
  <c r="F15" i="1"/>
  <c r="F14" i="1"/>
  <c r="F13" i="1"/>
  <c r="F24" i="1" l="1"/>
  <c r="F67" i="1" s="1"/>
  <c r="F68" i="1" s="1"/>
  <c r="F53" i="1"/>
  <c r="F55" i="1" s="1"/>
  <c r="P52" i="1" s="1"/>
  <c r="M50" i="1"/>
  <c r="M38" i="1"/>
  <c r="M63" i="1"/>
  <c r="M68" i="1" s="1"/>
  <c r="M36" i="1"/>
  <c r="F40" i="1"/>
  <c r="F42" i="1" s="1"/>
  <c r="P65" i="1" l="1"/>
  <c r="M40" i="1"/>
  <c r="M42" i="1" s="1"/>
  <c r="P38" i="1" s="1"/>
  <c r="M25" i="1"/>
  <c r="M26" i="1" s="1"/>
  <c r="F25" i="1"/>
  <c r="F26" i="1" s="1"/>
  <c r="F27" i="1" l="1"/>
  <c r="M27" i="1"/>
  <c r="P19" i="1" l="1"/>
  <c r="C75" i="1" s="1"/>
  <c r="C84" i="1" s="1"/>
</calcChain>
</file>

<file path=xl/sharedStrings.xml><?xml version="1.0" encoding="utf-8"?>
<sst xmlns="http://schemas.openxmlformats.org/spreadsheetml/2006/main" count="127" uniqueCount="64">
  <si>
    <t>15-minute Course Development</t>
  </si>
  <si>
    <t>TASK</t>
  </si>
  <si>
    <t>HOURLY RATE</t>
  </si>
  <si>
    <t>COST</t>
  </si>
  <si>
    <t>Planning / resource gathering</t>
  </si>
  <si>
    <t>Ensuring adherence to regulatory requirements</t>
  </si>
  <si>
    <t>Video production, editing, file prep</t>
  </si>
  <si>
    <t>Photography and/or graphic creation</t>
  </si>
  <si>
    <t>Voiceover</t>
  </si>
  <si>
    <t>Course Assembly (PPT or other software)</t>
  </si>
  <si>
    <t>(1) Language translation (VO, graphics, slides) &amp; adding subtitles or new VO</t>
  </si>
  <si>
    <t>Additional languages (enter # of languages needed in Hourly Rate column)</t>
  </si>
  <si>
    <t>Testing / QA</t>
  </si>
  <si>
    <t>Importing/disseminating course into training platform</t>
  </si>
  <si>
    <t>Single Course Development Total</t>
  </si>
  <si>
    <t>50-course Library Development</t>
  </si>
  <si>
    <t>Updates &amp; Edits to Keep Current</t>
  </si>
  <si>
    <t>TOTAL COURSEWARE DEVELOPMENT</t>
  </si>
  <si>
    <t>Course Development Using Intertek Alchemy</t>
  </si>
  <si>
    <t>Course/script writing (including SME review)</t>
  </si>
  <si>
    <t>Training Facilitation</t>
  </si>
  <si>
    <t>Training for facilitators to deliver training accurately &amp; consistently</t>
  </si>
  <si>
    <t>Documenting training attendance of 25 employees</t>
  </si>
  <si>
    <t>Documenting training of remaining employees (enter # of remaining employees in Hourly Rate Column)</t>
  </si>
  <si>
    <t>Grading and tracking quizzes/assessments of 25 employees</t>
  </si>
  <si>
    <t>Grading/assessing remaining employees (enter # of remaining employees in Hourly Rate Column)</t>
  </si>
  <si>
    <t>Single Training Course Facilitation Total</t>
  </si>
  <si>
    <t>Number of training courses per month</t>
  </si>
  <si>
    <t>TOTAL ANNUAL TRAINING FACILITATION</t>
  </si>
  <si>
    <t xml:space="preserve">Internal Development Cost Compared to Using Alchemy:
</t>
  </si>
  <si>
    <t xml:space="preserve">Internal Development Cost 
Compared to Using Alchemy:
</t>
  </si>
  <si>
    <t>Training Facilitation Using Intertek Alchemy</t>
  </si>
  <si>
    <t>Audit Preparation</t>
  </si>
  <si>
    <t>Retrieving and organizing all employee training records (pre-audit)</t>
  </si>
  <si>
    <t>Correcting and tracking down lost training records (pre-audit)</t>
  </si>
  <si>
    <t>Walking auditor through training records; answering questions</t>
  </si>
  <si>
    <t>Single Audit Preparation Total</t>
  </si>
  <si>
    <t>Number of audits per year</t>
  </si>
  <si>
    <t>TOTAL ANNUAL AUDIT PREPARATION</t>
  </si>
  <si>
    <t>Audit Preparation Using Intertek Alchemy</t>
  </si>
  <si>
    <t>Workforce Development (Annually)</t>
  </si>
  <si>
    <t>Workforce Development (Annually) Using Intertek Alchemy</t>
  </si>
  <si>
    <t>Developing and implementing a role-specific learning plans</t>
  </si>
  <si>
    <t>Review of records to find employees missing required training</t>
  </si>
  <si>
    <t>Review of records to find employees struggling with training content</t>
  </si>
  <si>
    <t>Tracking/reporting training activity for internal reporting</t>
  </si>
  <si>
    <t xml:space="preserve">Creating 20 leadership development courses </t>
  </si>
  <si>
    <t>Record review to find employees missing required training</t>
  </si>
  <si>
    <t>Record review to find employees struggling with training content</t>
  </si>
  <si>
    <t>TOTAL WORKFORCE DEVELOPMENT</t>
  </si>
  <si>
    <r>
      <rPr>
        <b/>
        <sz val="22"/>
        <color theme="0"/>
        <rFont val="Calibri (Body)"/>
      </rPr>
      <t>TOTAL</t>
    </r>
    <r>
      <rPr>
        <b/>
        <sz val="16"/>
        <color theme="0"/>
        <rFont val="Calibri"/>
        <family val="2"/>
        <scheme val="minor"/>
      </rPr>
      <t xml:space="preserve">
</t>
    </r>
    <r>
      <rPr>
        <sz val="16"/>
        <color theme="0"/>
        <rFont val="Calibri"/>
        <family val="2"/>
        <scheme val="minor"/>
      </rPr>
      <t>Additional Expense of Developing Training Internally Compared to Utilizing Intertek Alchemy</t>
    </r>
  </si>
  <si>
    <r>
      <rPr>
        <b/>
        <sz val="22"/>
        <color theme="0"/>
        <rFont val="Calibri (Body)"/>
      </rPr>
      <t>FACILITY MULTIPLIER</t>
    </r>
    <r>
      <rPr>
        <b/>
        <sz val="16"/>
        <color theme="0"/>
        <rFont val="Calibri"/>
        <family val="2"/>
        <scheme val="minor"/>
      </rPr>
      <t xml:space="preserve">
</t>
    </r>
    <r>
      <rPr>
        <sz val="16"/>
        <color theme="0"/>
        <rFont val="Calibri"/>
        <family val="2"/>
        <scheme val="minor"/>
      </rPr>
      <t>Add additional facilities in your company below that could use same Alchemy courseware and system to streamline training.</t>
    </r>
  </si>
  <si>
    <t>NOTES:</t>
  </si>
  <si>
    <t>IntertekAlchemy.com  | © Intertek Alchemy 2020</t>
  </si>
  <si>
    <t xml:space="preserve">HOURS </t>
  </si>
  <si>
    <t>HOURS</t>
  </si>
  <si>
    <r>
      <rPr>
        <b/>
        <sz val="16"/>
        <color theme="1"/>
        <rFont val="Calibri (Body)"/>
      </rPr>
      <t xml:space="preserve">How to Use: </t>
    </r>
    <r>
      <rPr>
        <sz val="14"/>
        <color theme="1"/>
        <rFont val="Calibri"/>
        <family val="2"/>
        <scheme val="minor"/>
      </rPr>
      <t xml:space="preserve">
  •  Default $22 hourly rate is based off $45,760 salary. Replace with your hourly equivalent (or that of the employee(s) completing these services).
  •  Enter the hours it would take to complete in the "Hours" column. Default placeholders are provided based on experience and interviews with hundreds of training facilitators. 
  •  Some rows are quantity multipliers; please follow instruction to enter that quantity in "Hours" column.</t>
    </r>
  </si>
  <si>
    <t>C20 — Translation accounts for time of worker used to assist in translation</t>
  </si>
  <si>
    <t>F24 &amp; F27 — This total is based entirely on doing internally; if using external production resources, multiply by 3X</t>
  </si>
  <si>
    <t xml:space="preserve">F24 &amp; F27  — Not factored is the quality/production value comparison. Intertek Alchemy courses are designed by adult learning experts dedicated exclusively to frontline worker training, utilizing professional videographers, animators, writers, etc. </t>
  </si>
  <si>
    <t>Enter # of Facilities Here</t>
  </si>
  <si>
    <t>Total based off courseware development cost</t>
  </si>
  <si>
    <r>
      <rPr>
        <sz val="26"/>
        <color theme="3" tint="0.79998168889431442"/>
        <rFont val="Calibri Light (Headings)"/>
      </rPr>
      <t>|</t>
    </r>
    <r>
      <rPr>
        <b/>
        <sz val="26"/>
        <color theme="1"/>
        <rFont val="Calibri"/>
        <family val="2"/>
        <scheme val="minor"/>
      </rPr>
      <t xml:space="preserve">  Training Development Cost Calculator</t>
    </r>
  </si>
  <si>
    <r>
      <t xml:space="preserve">For assistance or more resources, email </t>
    </r>
    <r>
      <rPr>
        <b/>
        <u/>
        <sz val="16"/>
        <color theme="5"/>
        <rFont val="Calibri (Body)"/>
      </rPr>
      <t>ContactUs@IntertekAlchemy.com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</si>
</sst>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30"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3" tint="0.79998168889431442"/>
      <name val="Calibri Light (Headings)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0"/>
      <color theme="1"/>
      <name val="Arial"/>
      <family val="2"/>
    </font>
    <font>
      <b/>
      <sz val="14"/>
      <color theme="5"/>
      <name val="Calibri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 (Body)"/>
    </font>
    <font>
      <b/>
      <sz val="22"/>
      <color theme="5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6"/>
      <name val="Calibri"/>
      <family val="2"/>
      <scheme val="minor"/>
    </font>
    <font>
      <sz val="12"/>
      <color rgb="FFFF0000"/>
      <name val="Calibri"/>
      <family val="2"/>
    </font>
    <font>
      <b/>
      <sz val="22"/>
      <color rgb="FFA2143C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2"/>
      <color theme="0"/>
      <name val="Calibri (Body)"/>
    </font>
    <font>
      <sz val="16"/>
      <color theme="0"/>
      <name val="Calibri"/>
      <family val="2"/>
      <scheme val="minor"/>
    </font>
    <font>
      <i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theme="5"/>
      <name val="Calibri (Body)"/>
    </font>
  </fonts>
  <fills count="22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6B26B"/>
      </patternFill>
    </fill>
    <fill>
      <patternFill patternType="solid">
        <fgColor theme="0"/>
        <bgColor rgb="FFFCE5CD"/>
      </patternFill>
    </fill>
    <fill>
      <patternFill patternType="solid">
        <fgColor theme="4"/>
        <bgColor rgb="FFFF9900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rgb="FFFF9900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5"/>
      </patternFill>
    </fill>
    <fill>
      <patternFill patternType="solid">
        <fgColor theme="0"/>
        <bgColor rgb="FFEA9999"/>
      </patternFill>
    </fill>
    <fill>
      <patternFill patternType="solid">
        <fgColor theme="0"/>
        <bgColor rgb="FFF4CCCC"/>
      </patternFill>
    </fill>
    <fill>
      <patternFill patternType="solid">
        <fgColor theme="3" tint="0.79998168889431442"/>
        <bgColor theme="5"/>
      </patternFill>
    </fill>
    <fill>
      <patternFill patternType="solid">
        <fgColor theme="4"/>
        <bgColor theme="5"/>
      </patternFill>
    </fill>
    <fill>
      <patternFill patternType="solid">
        <fgColor theme="0"/>
        <bgColor rgb="FFD9EAD3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 style="medium">
        <color theme="5"/>
      </bottom>
      <diagonal/>
    </border>
    <border>
      <left/>
      <right/>
      <top/>
      <bottom style="thin">
        <color theme="3" tint="0.79995117038483843"/>
      </bottom>
      <diagonal/>
    </border>
    <border>
      <left/>
      <right/>
      <top style="thin">
        <color theme="3" tint="0.79995117038483843"/>
      </top>
      <bottom style="thin">
        <color theme="3" tint="0.79995117038483843"/>
      </bottom>
      <diagonal/>
    </border>
    <border>
      <left/>
      <right/>
      <top style="thin">
        <color theme="3" tint="0.79995117038483843"/>
      </top>
      <bottom style="medium">
        <color theme="5"/>
      </bottom>
      <diagonal/>
    </border>
    <border>
      <left/>
      <right/>
      <top style="medium">
        <color theme="5"/>
      </top>
      <bottom style="thin">
        <color theme="3" tint="0.79995117038483843"/>
      </bottom>
      <diagonal/>
    </border>
    <border>
      <left/>
      <right/>
      <top style="thin">
        <color theme="3" tint="0.79995117038483843"/>
      </top>
      <bottom style="thin">
        <color theme="3" tint="0.79992065187536243"/>
      </bottom>
      <diagonal/>
    </border>
    <border>
      <left/>
      <right/>
      <top style="thin">
        <color theme="3" tint="0.79992065187536243"/>
      </top>
      <bottom/>
      <diagonal/>
    </border>
  </borders>
  <cellStyleXfs count="3">
    <xf numFmtId="0" fontId="0" fillId="0" borderId="0"/>
    <xf numFmtId="44" fontId="26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66">
    <xf numFmtId="0" fontId="0" fillId="0" borderId="0" xfId="0"/>
    <xf numFmtId="164" fontId="7" fillId="6" borderId="1" xfId="0" applyNumberFormat="1" applyFont="1" applyFill="1" applyBorder="1" applyAlignment="1" applyProtection="1">
      <alignment vertical="center"/>
      <protection locked="0"/>
    </xf>
    <xf numFmtId="0" fontId="7" fillId="6" borderId="1" xfId="0" applyFont="1" applyFill="1" applyBorder="1" applyAlignment="1" applyProtection="1">
      <alignment horizontal="right" vertical="center"/>
      <protection locked="0"/>
    </xf>
    <xf numFmtId="164" fontId="7" fillId="6" borderId="2" xfId="0" applyNumberFormat="1" applyFont="1" applyFill="1" applyBorder="1" applyAlignment="1" applyProtection="1">
      <alignment vertical="center"/>
      <protection locked="0"/>
    </xf>
    <xf numFmtId="0" fontId="7" fillId="6" borderId="2" xfId="0" applyFont="1" applyFill="1" applyBorder="1" applyAlignment="1" applyProtection="1">
      <alignment horizontal="right" vertical="center"/>
      <protection locked="0"/>
    </xf>
    <xf numFmtId="3" fontId="7" fillId="6" borderId="2" xfId="0" applyNumberFormat="1" applyFont="1" applyFill="1" applyBorder="1" applyAlignment="1" applyProtection="1">
      <alignment vertical="center"/>
      <protection locked="0"/>
    </xf>
    <xf numFmtId="164" fontId="7" fillId="6" borderId="4" xfId="0" applyNumberFormat="1" applyFont="1" applyFill="1" applyBorder="1" applyAlignment="1" applyProtection="1">
      <alignment vertical="center"/>
      <protection locked="0"/>
    </xf>
    <xf numFmtId="0" fontId="7" fillId="6" borderId="4" xfId="0" applyFont="1" applyFill="1" applyBorder="1" applyAlignment="1" applyProtection="1">
      <alignment horizontal="right" vertical="center"/>
      <protection locked="0"/>
    </xf>
    <xf numFmtId="164" fontId="17" fillId="3" borderId="1" xfId="0" applyNumberFormat="1" applyFont="1" applyFill="1" applyBorder="1" applyAlignment="1" applyProtection="1">
      <alignment horizontal="right" vertical="center"/>
      <protection locked="0"/>
    </xf>
    <xf numFmtId="0" fontId="17" fillId="3" borderId="1" xfId="0" applyFont="1" applyFill="1" applyBorder="1" applyAlignment="1" applyProtection="1">
      <alignment horizontal="right" vertical="center"/>
      <protection locked="0"/>
    </xf>
    <xf numFmtId="164" fontId="17" fillId="3" borderId="2" xfId="0" applyNumberFormat="1" applyFont="1" applyFill="1" applyBorder="1" applyAlignment="1" applyProtection="1">
      <alignment horizontal="right" vertical="center"/>
      <protection locked="0"/>
    </xf>
    <xf numFmtId="0" fontId="17" fillId="3" borderId="2" xfId="0" applyFont="1" applyFill="1" applyBorder="1" applyAlignment="1" applyProtection="1">
      <alignment horizontal="right" vertical="center"/>
      <protection locked="0"/>
    </xf>
    <xf numFmtId="0" fontId="17" fillId="3" borderId="4" xfId="0" applyFont="1" applyFill="1" applyBorder="1" applyAlignment="1" applyProtection="1">
      <alignment horizontal="right" vertical="center"/>
      <protection locked="0"/>
    </xf>
    <xf numFmtId="164" fontId="17" fillId="17" borderId="1" xfId="0" applyNumberFormat="1" applyFont="1" applyFill="1" applyBorder="1" applyAlignment="1" applyProtection="1">
      <alignment horizontal="right" vertical="center"/>
      <protection locked="0"/>
    </xf>
    <xf numFmtId="0" fontId="17" fillId="17" borderId="1" xfId="0" applyFont="1" applyFill="1" applyBorder="1" applyAlignment="1" applyProtection="1">
      <alignment horizontal="right" vertical="center"/>
      <protection locked="0"/>
    </xf>
    <xf numFmtId="164" fontId="17" fillId="17" borderId="2" xfId="0" applyNumberFormat="1" applyFont="1" applyFill="1" applyBorder="1" applyAlignment="1" applyProtection="1">
      <alignment horizontal="right" vertical="center"/>
      <protection locked="0"/>
    </xf>
    <xf numFmtId="0" fontId="17" fillId="17" borderId="2" xfId="0" applyFont="1" applyFill="1" applyBorder="1" applyAlignment="1" applyProtection="1">
      <alignment horizontal="right" vertical="center"/>
      <protection locked="0"/>
    </xf>
    <xf numFmtId="164" fontId="17" fillId="17" borderId="4" xfId="0" applyNumberFormat="1" applyFont="1" applyFill="1" applyBorder="1" applyAlignment="1" applyProtection="1">
      <alignment horizontal="right" vertical="center"/>
      <protection locked="0"/>
    </xf>
    <xf numFmtId="0" fontId="17" fillId="17" borderId="4" xfId="0" applyFont="1" applyFill="1" applyBorder="1" applyAlignment="1" applyProtection="1">
      <alignment horizontal="right" vertical="center"/>
      <protection locked="0"/>
    </xf>
    <xf numFmtId="164" fontId="17" fillId="20" borderId="1" xfId="0" applyNumberFormat="1" applyFont="1" applyFill="1" applyBorder="1" applyAlignment="1" applyProtection="1">
      <alignment horizontal="right" vertical="center"/>
      <protection locked="0"/>
    </xf>
    <xf numFmtId="0" fontId="17" fillId="20" borderId="1" xfId="0" applyFont="1" applyFill="1" applyBorder="1" applyAlignment="1" applyProtection="1">
      <alignment horizontal="right" vertical="center"/>
      <protection locked="0"/>
    </xf>
    <xf numFmtId="164" fontId="17" fillId="20" borderId="2" xfId="0" applyNumberFormat="1" applyFont="1" applyFill="1" applyBorder="1" applyAlignment="1" applyProtection="1">
      <alignment horizontal="right" vertical="center"/>
      <protection locked="0"/>
    </xf>
    <xf numFmtId="0" fontId="17" fillId="20" borderId="2" xfId="0" applyFont="1" applyFill="1" applyBorder="1" applyAlignment="1" applyProtection="1">
      <alignment horizontal="right" vertical="center"/>
      <protection locked="0"/>
    </xf>
    <xf numFmtId="0" fontId="25" fillId="21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164" fontId="7" fillId="6" borderId="1" xfId="0" applyNumberFormat="1" applyFont="1" applyFill="1" applyBorder="1" applyAlignment="1" applyProtection="1">
      <alignment vertical="center"/>
    </xf>
    <xf numFmtId="164" fontId="7" fillId="6" borderId="2" xfId="0" applyNumberFormat="1" applyFont="1" applyFill="1" applyBorder="1" applyAlignment="1" applyProtection="1">
      <alignment vertical="center"/>
    </xf>
    <xf numFmtId="164" fontId="7" fillId="6" borderId="4" xfId="0" applyNumberFormat="1" applyFont="1" applyFill="1" applyBorder="1" applyAlignment="1" applyProtection="1">
      <alignment vertical="center"/>
    </xf>
    <xf numFmtId="164" fontId="4" fillId="5" borderId="1" xfId="0" applyNumberFormat="1" applyFont="1" applyFill="1" applyBorder="1" applyAlignment="1" applyProtection="1">
      <alignment vertical="center"/>
    </xf>
    <xf numFmtId="164" fontId="4" fillId="5" borderId="2" xfId="0" applyNumberFormat="1" applyFont="1" applyFill="1" applyBorder="1" applyAlignment="1" applyProtection="1">
      <alignment vertical="center"/>
    </xf>
    <xf numFmtId="164" fontId="10" fillId="4" borderId="3" xfId="0" applyNumberFormat="1" applyFont="1" applyFill="1" applyBorder="1" applyAlignment="1" applyProtection="1">
      <alignment vertical="center"/>
    </xf>
    <xf numFmtId="164" fontId="7" fillId="12" borderId="1" xfId="0" applyNumberFormat="1" applyFont="1" applyFill="1" applyBorder="1" applyAlignment="1" applyProtection="1">
      <alignment horizontal="right" vertical="center"/>
    </xf>
    <xf numFmtId="164" fontId="17" fillId="3" borderId="1" xfId="0" applyNumberFormat="1" applyFont="1" applyFill="1" applyBorder="1" applyAlignment="1" applyProtection="1">
      <alignment horizontal="right" vertical="center"/>
    </xf>
    <xf numFmtId="164" fontId="17" fillId="3" borderId="2" xfId="0" applyNumberFormat="1" applyFont="1" applyFill="1" applyBorder="1" applyAlignment="1" applyProtection="1">
      <alignment horizontal="right" vertical="center"/>
    </xf>
    <xf numFmtId="164" fontId="17" fillId="3" borderId="4" xfId="0" applyNumberFormat="1" applyFont="1" applyFill="1" applyBorder="1" applyAlignment="1" applyProtection="1">
      <alignment horizontal="right" vertical="center"/>
    </xf>
    <xf numFmtId="164" fontId="16" fillId="3" borderId="6" xfId="0" applyNumberFormat="1" applyFont="1" applyFill="1" applyBorder="1" applyAlignment="1" applyProtection="1">
      <alignment vertical="center"/>
    </xf>
    <xf numFmtId="164" fontId="7" fillId="12" borderId="2" xfId="0" applyNumberFormat="1" applyFont="1" applyFill="1" applyBorder="1" applyAlignment="1" applyProtection="1">
      <alignment horizontal="right" vertical="center"/>
    </xf>
    <xf numFmtId="164" fontId="4" fillId="13" borderId="1" xfId="0" applyNumberFormat="1" applyFont="1" applyFill="1" applyBorder="1" applyAlignment="1" applyProtection="1">
      <alignment horizontal="right" vertical="center"/>
    </xf>
    <xf numFmtId="164" fontId="10" fillId="3" borderId="10" xfId="0" applyNumberFormat="1" applyFont="1" applyFill="1" applyBorder="1" applyAlignment="1" applyProtection="1">
      <alignment vertical="center"/>
    </xf>
    <xf numFmtId="164" fontId="10" fillId="14" borderId="3" xfId="0" applyNumberFormat="1" applyFont="1" applyFill="1" applyBorder="1" applyAlignment="1" applyProtection="1">
      <alignment horizontal="right" vertical="center"/>
    </xf>
    <xf numFmtId="164" fontId="17" fillId="17" borderId="1" xfId="0" applyNumberFormat="1" applyFont="1" applyFill="1" applyBorder="1" applyAlignment="1" applyProtection="1">
      <alignment horizontal="right" vertical="center"/>
    </xf>
    <xf numFmtId="164" fontId="17" fillId="17" borderId="2" xfId="0" applyNumberFormat="1" applyFont="1" applyFill="1" applyBorder="1" applyAlignment="1" applyProtection="1">
      <alignment horizontal="right" vertical="center"/>
    </xf>
    <xf numFmtId="164" fontId="17" fillId="17" borderId="4" xfId="0" applyNumberFormat="1" applyFont="1" applyFill="1" applyBorder="1" applyAlignment="1" applyProtection="1">
      <alignment horizontal="right" vertical="center"/>
    </xf>
    <xf numFmtId="164" fontId="16" fillId="16" borderId="1" xfId="0" applyNumberFormat="1" applyFont="1" applyFill="1" applyBorder="1" applyAlignment="1" applyProtection="1">
      <alignment horizontal="right" vertical="center"/>
    </xf>
    <xf numFmtId="164" fontId="7" fillId="12" borderId="4" xfId="0" applyNumberFormat="1" applyFont="1" applyFill="1" applyBorder="1" applyAlignment="1" applyProtection="1">
      <alignment horizontal="right" vertical="center"/>
    </xf>
    <xf numFmtId="164" fontId="4" fillId="13" borderId="1" xfId="0" applyNumberFormat="1" applyFont="1" applyFill="1" applyBorder="1" applyAlignment="1" applyProtection="1">
      <alignment vertical="center"/>
    </xf>
    <xf numFmtId="164" fontId="10" fillId="15" borderId="3" xfId="0" applyNumberFormat="1" applyFont="1" applyFill="1" applyBorder="1" applyAlignment="1" applyProtection="1">
      <alignment horizontal="right" vertical="center"/>
    </xf>
    <xf numFmtId="164" fontId="10" fillId="14" borderId="3" xfId="0" applyNumberFormat="1" applyFont="1" applyFill="1" applyBorder="1" applyAlignment="1" applyProtection="1">
      <alignment vertical="center"/>
    </xf>
    <xf numFmtId="164" fontId="17" fillId="20" borderId="1" xfId="0" applyNumberFormat="1" applyFont="1" applyFill="1" applyBorder="1" applyAlignment="1" applyProtection="1">
      <alignment horizontal="right" vertical="center"/>
    </xf>
    <xf numFmtId="164" fontId="17" fillId="20" borderId="2" xfId="0" applyNumberFormat="1" applyFont="1" applyFill="1" applyBorder="1" applyAlignment="1" applyProtection="1">
      <alignment horizontal="right" vertical="center"/>
    </xf>
    <xf numFmtId="164" fontId="17" fillId="20" borderId="4" xfId="0" applyNumberFormat="1" applyFont="1" applyFill="1" applyBorder="1" applyAlignment="1" applyProtection="1">
      <alignment horizontal="right" vertical="center"/>
    </xf>
    <xf numFmtId="164" fontId="10" fillId="15" borderId="0" xfId="0" applyNumberFormat="1" applyFont="1" applyFill="1" applyBorder="1" applyAlignment="1" applyProtection="1">
      <alignment horizontal="right" vertical="center"/>
    </xf>
    <xf numFmtId="164" fontId="17" fillId="12" borderId="1" xfId="0" applyNumberFormat="1" applyFont="1" applyFill="1" applyBorder="1" applyAlignment="1" applyProtection="1">
      <alignment horizontal="right" vertical="center"/>
    </xf>
    <xf numFmtId="164" fontId="17" fillId="12" borderId="2" xfId="0" applyNumberFormat="1" applyFont="1" applyFill="1" applyBorder="1" applyAlignment="1" applyProtection="1">
      <alignment horizontal="right" vertical="center"/>
    </xf>
    <xf numFmtId="165" fontId="17" fillId="12" borderId="4" xfId="0" applyNumberFormat="1" applyFont="1" applyFill="1" applyBorder="1" applyAlignment="1" applyProtection="1">
      <alignment vertical="center"/>
    </xf>
    <xf numFmtId="164" fontId="10" fillId="14" borderId="0" xfId="0" applyNumberFormat="1" applyFont="1" applyFill="1" applyBorder="1" applyAlignment="1" applyProtection="1">
      <alignment vertical="center"/>
    </xf>
    <xf numFmtId="164" fontId="21" fillId="3" borderId="0" xfId="0" applyNumberFormat="1" applyFont="1" applyFill="1" applyAlignment="1" applyProtection="1">
      <alignment horizontal="left" vertical="center"/>
    </xf>
    <xf numFmtId="164" fontId="21" fillId="3" borderId="0" xfId="1" applyNumberFormat="1" applyFont="1" applyFill="1" applyAlignment="1" applyProtection="1">
      <alignment horizontal="left" vertical="top"/>
    </xf>
    <xf numFmtId="164" fontId="7" fillId="6" borderId="5" xfId="0" applyNumberFormat="1" applyFont="1" applyFill="1" applyBorder="1" applyAlignment="1" applyProtection="1">
      <alignment vertical="center"/>
    </xf>
    <xf numFmtId="164" fontId="7" fillId="6" borderId="6" xfId="0" applyNumberFormat="1" applyFont="1" applyFill="1" applyBorder="1" applyAlignment="1" applyProtection="1">
      <alignment vertical="center"/>
    </xf>
    <xf numFmtId="164" fontId="7" fillId="6" borderId="7" xfId="0" applyNumberFormat="1" applyFont="1" applyFill="1" applyBorder="1" applyAlignment="1" applyProtection="1">
      <alignment vertical="center"/>
    </xf>
    <xf numFmtId="0" fontId="7" fillId="12" borderId="1" xfId="0" applyNumberFormat="1" applyFont="1" applyFill="1" applyBorder="1" applyAlignment="1" applyProtection="1">
      <alignment horizontal="right" vertical="center"/>
    </xf>
    <xf numFmtId="0" fontId="7" fillId="12" borderId="4" xfId="0" applyFont="1" applyFill="1" applyBorder="1" applyAlignment="1" applyProtection="1">
      <alignment horizontal="right" vertical="center"/>
    </xf>
    <xf numFmtId="0" fontId="28" fillId="3" borderId="0" xfId="2" applyFont="1" applyFill="1" applyAlignment="1" applyProtection="1">
      <alignment horizontal="right" vertical="center"/>
      <protection locked="0"/>
    </xf>
    <xf numFmtId="164" fontId="21" fillId="3" borderId="0" xfId="0" applyNumberFormat="1" applyFont="1" applyFill="1" applyAlignment="1" applyProtection="1">
      <alignment horizontal="center" vertical="top"/>
    </xf>
    <xf numFmtId="0" fontId="21" fillId="3" borderId="0" xfId="0" applyFont="1" applyFill="1" applyAlignment="1" applyProtection="1">
      <alignment horizontal="center" vertical="top"/>
    </xf>
    <xf numFmtId="164" fontId="21" fillId="3" borderId="0" xfId="0" applyNumberFormat="1" applyFont="1" applyFill="1" applyBorder="1" applyAlignment="1" applyProtection="1">
      <alignment horizontal="center" vertical="top"/>
    </xf>
    <xf numFmtId="0" fontId="1" fillId="3" borderId="0" xfId="0" applyFont="1" applyFill="1" applyAlignment="1" applyProtection="1">
      <alignment horizontal="left" vertical="center" indent="14"/>
      <protection locked="0"/>
    </xf>
    <xf numFmtId="0" fontId="1" fillId="3" borderId="0" xfId="0" applyFont="1" applyFill="1" applyAlignment="1" applyProtection="1">
      <alignment horizontal="left" vertical="center" indent="14"/>
      <protection locked="0"/>
    </xf>
    <xf numFmtId="0" fontId="12" fillId="2" borderId="0" xfId="0" applyFont="1" applyFill="1" applyAlignment="1" applyProtection="1">
      <alignment vertical="center" wrapText="1"/>
      <protection locked="0"/>
    </xf>
    <xf numFmtId="0" fontId="11" fillId="11" borderId="0" xfId="0" applyFont="1" applyFill="1" applyBorder="1" applyAlignment="1" applyProtection="1">
      <alignment vertical="center" wrapText="1"/>
      <protection locked="0"/>
    </xf>
    <xf numFmtId="0" fontId="11" fillId="11" borderId="0" xfId="0" applyFont="1" applyFill="1" applyBorder="1" applyAlignment="1" applyProtection="1">
      <alignment horizontal="left" vertical="center" wrapText="1"/>
      <protection locked="0"/>
    </xf>
    <xf numFmtId="0" fontId="0" fillId="9" borderId="0" xfId="0" applyFont="1" applyFill="1" applyProtection="1">
      <protection locked="0"/>
    </xf>
    <xf numFmtId="0" fontId="8" fillId="7" borderId="0" xfId="0" applyFont="1" applyFill="1" applyBorder="1" applyAlignment="1" applyProtection="1">
      <alignment vertical="center" wrapText="1"/>
      <protection locked="0"/>
    </xf>
    <xf numFmtId="0" fontId="8" fillId="7" borderId="0" xfId="0" applyFont="1" applyFill="1" applyBorder="1" applyAlignment="1" applyProtection="1">
      <alignment horizontal="left" vertical="center" wrapText="1"/>
      <protection locked="0"/>
    </xf>
    <xf numFmtId="0" fontId="0" fillId="8" borderId="0" xfId="0" applyFill="1" applyProtection="1">
      <protection locked="0"/>
    </xf>
    <xf numFmtId="164" fontId="11" fillId="3" borderId="0" xfId="0" applyNumberFormat="1" applyFont="1" applyFill="1" applyBorder="1" applyAlignment="1" applyProtection="1">
      <alignment horizontal="center" wrapText="1"/>
      <protection locked="0"/>
    </xf>
    <xf numFmtId="0" fontId="8" fillId="4" borderId="0" xfId="0" applyFont="1" applyFill="1" applyBorder="1" applyAlignment="1" applyProtection="1">
      <alignment vertical="center" wrapText="1"/>
      <protection locked="0"/>
    </xf>
    <xf numFmtId="0" fontId="8" fillId="4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Protection="1">
      <protection locked="0"/>
    </xf>
    <xf numFmtId="0" fontId="5" fillId="5" borderId="0" xfId="0" applyFont="1" applyFill="1" applyBorder="1" applyAlignment="1" applyProtection="1">
      <alignment horizontal="center" wrapText="1"/>
      <protection locked="0"/>
    </xf>
    <xf numFmtId="0" fontId="10" fillId="5" borderId="0" xfId="0" applyFont="1" applyFill="1" applyBorder="1" applyAlignment="1" applyProtection="1">
      <alignment vertical="center" wrapText="1"/>
      <protection locked="0"/>
    </xf>
    <xf numFmtId="0" fontId="10" fillId="5" borderId="0" xfId="0" applyFont="1" applyFill="1" applyBorder="1" applyAlignment="1" applyProtection="1">
      <alignment horizontal="right" vertical="center"/>
      <protection locked="0"/>
    </xf>
    <xf numFmtId="0" fontId="6" fillId="6" borderId="0" xfId="0" applyFont="1" applyFill="1" applyBorder="1" applyAlignment="1" applyProtection="1">
      <alignment wrapText="1"/>
      <protection locked="0"/>
    </xf>
    <xf numFmtId="0" fontId="7" fillId="6" borderId="1" xfId="0" applyFont="1" applyFill="1" applyBorder="1" applyAlignment="1" applyProtection="1">
      <alignment vertical="center" wrapText="1"/>
      <protection locked="0"/>
    </xf>
    <xf numFmtId="0" fontId="7" fillId="6" borderId="5" xfId="0" applyFont="1" applyFill="1" applyBorder="1" applyAlignment="1" applyProtection="1">
      <alignment vertical="center" wrapText="1"/>
      <protection locked="0"/>
    </xf>
    <xf numFmtId="164" fontId="7" fillId="6" borderId="5" xfId="0" applyNumberFormat="1" applyFont="1" applyFill="1" applyBorder="1" applyAlignment="1" applyProtection="1">
      <alignment horizontal="center" vertical="center"/>
      <protection locked="0"/>
    </xf>
    <xf numFmtId="0" fontId="7" fillId="6" borderId="2" xfId="0" applyFont="1" applyFill="1" applyBorder="1" applyAlignment="1" applyProtection="1">
      <alignment vertical="center" wrapText="1"/>
      <protection locked="0"/>
    </xf>
    <xf numFmtId="0" fontId="7" fillId="6" borderId="6" xfId="0" applyFont="1" applyFill="1" applyBorder="1" applyAlignment="1" applyProtection="1">
      <alignment vertical="center" wrapText="1"/>
      <protection locked="0"/>
    </xf>
    <xf numFmtId="164" fontId="7" fillId="6" borderId="6" xfId="0" applyNumberFormat="1" applyFont="1" applyFill="1" applyBorder="1" applyAlignment="1" applyProtection="1">
      <alignment horizontal="center" vertical="center"/>
      <protection locked="0"/>
    </xf>
    <xf numFmtId="0" fontId="7" fillId="6" borderId="4" xfId="0" applyFont="1" applyFill="1" applyBorder="1" applyAlignment="1" applyProtection="1">
      <alignment vertical="center" wrapText="1"/>
      <protection locked="0"/>
    </xf>
    <xf numFmtId="0" fontId="7" fillId="6" borderId="7" xfId="0" applyFont="1" applyFill="1" applyBorder="1" applyAlignment="1" applyProtection="1">
      <alignment vertical="center" wrapText="1"/>
      <protection locked="0"/>
    </xf>
    <xf numFmtId="164" fontId="7" fillId="6" borderId="7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0" fontId="4" fillId="5" borderId="1" xfId="0" applyFont="1" applyFill="1" applyBorder="1" applyAlignment="1" applyProtection="1">
      <alignment vertical="center"/>
      <protection locked="0"/>
    </xf>
    <xf numFmtId="0" fontId="4" fillId="5" borderId="2" xfId="0" applyFont="1" applyFill="1" applyBorder="1" applyAlignment="1" applyProtection="1">
      <alignment vertical="center"/>
      <protection locked="0"/>
    </xf>
    <xf numFmtId="0" fontId="10" fillId="4" borderId="3" xfId="0" applyFont="1" applyFill="1" applyBorder="1" applyAlignment="1" applyProtection="1">
      <alignment vertical="center"/>
      <protection locked="0"/>
    </xf>
    <xf numFmtId="164" fontId="15" fillId="2" borderId="0" xfId="0" applyNumberFormat="1" applyFont="1" applyFill="1" applyBorder="1" applyAlignment="1" applyProtection="1">
      <alignment horizontal="center" vertical="top"/>
      <protection locked="0"/>
    </xf>
    <xf numFmtId="0" fontId="13" fillId="9" borderId="0" xfId="0" applyFont="1" applyFill="1" applyAlignment="1" applyProtection="1">
      <alignment vertical="center"/>
      <protection locked="0"/>
    </xf>
    <xf numFmtId="0" fontId="19" fillId="9" borderId="0" xfId="0" applyFont="1" applyFill="1" applyBorder="1" applyAlignment="1" applyProtection="1">
      <alignment vertical="center" wrapText="1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1" fillId="3" borderId="0" xfId="0" applyFont="1" applyFill="1" applyAlignment="1" applyProtection="1">
      <alignment horizontal="center" wrapText="1"/>
      <protection locked="0"/>
    </xf>
    <xf numFmtId="0" fontId="13" fillId="3" borderId="0" xfId="0" applyFont="1" applyFill="1" applyAlignment="1" applyProtection="1">
      <alignment horizontal="center"/>
      <protection locked="0"/>
    </xf>
    <xf numFmtId="0" fontId="13" fillId="3" borderId="0" xfId="0" applyFont="1" applyFill="1" applyAlignment="1" applyProtection="1">
      <alignment vertical="center"/>
      <protection locked="0"/>
    </xf>
    <xf numFmtId="0" fontId="19" fillId="3" borderId="0" xfId="0" applyFont="1" applyFill="1" applyBorder="1" applyAlignment="1" applyProtection="1">
      <alignment vertical="center" wrapText="1"/>
      <protection locked="0"/>
    </xf>
    <xf numFmtId="0" fontId="10" fillId="3" borderId="0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Border="1" applyAlignment="1" applyProtection="1">
      <alignment horizontal="right" vertical="center"/>
      <protection locked="0"/>
    </xf>
    <xf numFmtId="0" fontId="17" fillId="3" borderId="1" xfId="0" applyFont="1" applyFill="1" applyBorder="1" applyAlignment="1" applyProtection="1">
      <alignment vertical="center" wrapText="1"/>
      <protection locked="0"/>
    </xf>
    <xf numFmtId="0" fontId="7" fillId="12" borderId="1" xfId="0" applyFont="1" applyFill="1" applyBorder="1" applyAlignment="1" applyProtection="1">
      <alignment vertical="center" wrapText="1"/>
      <protection locked="0"/>
    </xf>
    <xf numFmtId="0" fontId="7" fillId="12" borderId="1" xfId="0" applyFont="1" applyFill="1" applyBorder="1" applyAlignment="1" applyProtection="1">
      <alignment horizontal="right" vertical="center"/>
      <protection locked="0"/>
    </xf>
    <xf numFmtId="0" fontId="0" fillId="3" borderId="0" xfId="0" applyFill="1" applyBorder="1" applyProtection="1">
      <protection locked="0"/>
    </xf>
    <xf numFmtId="0" fontId="17" fillId="3" borderId="2" xfId="0" applyFont="1" applyFill="1" applyBorder="1" applyAlignment="1" applyProtection="1">
      <alignment vertical="center" wrapText="1"/>
      <protection locked="0"/>
    </xf>
    <xf numFmtId="0" fontId="7" fillId="12" borderId="2" xfId="0" applyFont="1" applyFill="1" applyBorder="1" applyAlignment="1" applyProtection="1">
      <alignment vertical="center" wrapText="1"/>
      <protection locked="0"/>
    </xf>
    <xf numFmtId="0" fontId="7" fillId="12" borderId="2" xfId="0" applyFont="1" applyFill="1" applyBorder="1" applyAlignment="1" applyProtection="1">
      <alignment horizontal="right" vertical="center"/>
      <protection locked="0"/>
    </xf>
    <xf numFmtId="0" fontId="20" fillId="12" borderId="2" xfId="0" applyFont="1" applyFill="1" applyBorder="1" applyAlignment="1" applyProtection="1">
      <alignment horizontal="right" vertical="center"/>
      <protection locked="0"/>
    </xf>
    <xf numFmtId="0" fontId="17" fillId="3" borderId="4" xfId="0" applyFont="1" applyFill="1" applyBorder="1" applyAlignment="1" applyProtection="1">
      <alignment vertical="center" wrapText="1"/>
      <protection locked="0"/>
    </xf>
    <xf numFmtId="0" fontId="7" fillId="12" borderId="4" xfId="0" applyFont="1" applyFill="1" applyBorder="1" applyAlignment="1" applyProtection="1">
      <alignment vertical="center" wrapText="1"/>
      <protection locked="0"/>
    </xf>
    <xf numFmtId="0" fontId="7" fillId="12" borderId="4" xfId="0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Protection="1">
      <protection locked="0"/>
    </xf>
    <xf numFmtId="0" fontId="16" fillId="3" borderId="8" xfId="0" applyFont="1" applyFill="1" applyBorder="1" applyAlignment="1" applyProtection="1">
      <alignment vertical="center"/>
      <protection locked="0"/>
    </xf>
    <xf numFmtId="0" fontId="3" fillId="2" borderId="0" xfId="0" applyFont="1" applyFill="1" applyProtection="1">
      <protection locked="0"/>
    </xf>
    <xf numFmtId="0" fontId="4" fillId="13" borderId="1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Protection="1">
      <protection locked="0"/>
    </xf>
    <xf numFmtId="0" fontId="16" fillId="3" borderId="9" xfId="0" applyFont="1" applyFill="1" applyBorder="1" applyAlignment="1" applyProtection="1">
      <alignment vertical="center"/>
      <protection locked="0"/>
    </xf>
    <xf numFmtId="0" fontId="16" fillId="3" borderId="9" xfId="0" applyFont="1" applyFill="1" applyBorder="1" applyAlignment="1" applyProtection="1">
      <alignment vertical="center"/>
      <protection locked="0"/>
    </xf>
    <xf numFmtId="0" fontId="4" fillId="12" borderId="2" xfId="0" applyFont="1" applyFill="1" applyBorder="1" applyAlignment="1" applyProtection="1">
      <alignment vertical="center"/>
      <protection locked="0"/>
    </xf>
    <xf numFmtId="0" fontId="4" fillId="12" borderId="2" xfId="0" applyFont="1" applyFill="1" applyBorder="1" applyAlignment="1" applyProtection="1">
      <alignment horizontal="right" vertical="center"/>
      <protection locked="0"/>
    </xf>
    <xf numFmtId="0" fontId="10" fillId="3" borderId="10" xfId="0" applyFont="1" applyFill="1" applyBorder="1" applyAlignment="1" applyProtection="1">
      <alignment vertical="center"/>
      <protection locked="0"/>
    </xf>
    <xf numFmtId="0" fontId="10" fillId="14" borderId="3" xfId="0" applyFont="1" applyFill="1" applyBorder="1" applyAlignment="1" applyProtection="1">
      <alignment vertical="center"/>
      <protection locked="0"/>
    </xf>
    <xf numFmtId="0" fontId="9" fillId="3" borderId="0" xfId="0" applyFont="1" applyFill="1" applyBorder="1" applyAlignment="1" applyProtection="1">
      <alignment wrapText="1"/>
      <protection locked="0"/>
    </xf>
    <xf numFmtId="0" fontId="19" fillId="18" borderId="0" xfId="0" applyFont="1" applyFill="1" applyBorder="1" applyAlignment="1" applyProtection="1">
      <alignment vertical="center" wrapText="1"/>
      <protection locked="0"/>
    </xf>
    <xf numFmtId="0" fontId="19" fillId="19" borderId="0" xfId="0" applyFont="1" applyFill="1" applyBorder="1" applyAlignment="1" applyProtection="1">
      <alignment vertical="center" wrapText="1"/>
      <protection locked="0"/>
    </xf>
    <xf numFmtId="0" fontId="11" fillId="3" borderId="0" xfId="0" applyFont="1" applyFill="1" applyAlignment="1" applyProtection="1">
      <alignment horizontal="center"/>
      <protection locked="0"/>
    </xf>
    <xf numFmtId="0" fontId="17" fillId="3" borderId="0" xfId="0" applyFont="1" applyFill="1" applyBorder="1" applyProtection="1">
      <protection locked="0"/>
    </xf>
    <xf numFmtId="0" fontId="18" fillId="3" borderId="0" xfId="0" applyFont="1" applyFill="1" applyBorder="1" applyAlignment="1" applyProtection="1">
      <alignment horizontal="center"/>
      <protection locked="0"/>
    </xf>
    <xf numFmtId="0" fontId="10" fillId="16" borderId="0" xfId="0" applyFont="1" applyFill="1" applyBorder="1" applyAlignment="1" applyProtection="1">
      <alignment horizontal="left" vertical="center" wrapText="1"/>
      <protection locked="0"/>
    </xf>
    <xf numFmtId="0" fontId="10" fillId="16" borderId="0" xfId="0" applyFont="1" applyFill="1" applyBorder="1" applyAlignment="1" applyProtection="1">
      <alignment horizontal="right" vertical="center"/>
      <protection locked="0"/>
    </xf>
    <xf numFmtId="0" fontId="17" fillId="17" borderId="1" xfId="0" applyFont="1" applyFill="1" applyBorder="1" applyAlignment="1" applyProtection="1">
      <alignment vertical="center" wrapText="1"/>
      <protection locked="0"/>
    </xf>
    <xf numFmtId="0" fontId="17" fillId="17" borderId="2" xfId="0" applyFont="1" applyFill="1" applyBorder="1" applyAlignment="1" applyProtection="1">
      <alignment vertical="center" wrapText="1"/>
      <protection locked="0"/>
    </xf>
    <xf numFmtId="0" fontId="17" fillId="17" borderId="4" xfId="0" applyFont="1" applyFill="1" applyBorder="1" applyAlignment="1" applyProtection="1">
      <alignment vertical="center" wrapText="1"/>
      <protection locked="0"/>
    </xf>
    <xf numFmtId="164" fontId="16" fillId="16" borderId="1" xfId="0" applyNumberFormat="1" applyFont="1" applyFill="1" applyBorder="1" applyAlignment="1" applyProtection="1">
      <alignment vertical="center"/>
      <protection locked="0"/>
    </xf>
    <xf numFmtId="0" fontId="16" fillId="17" borderId="2" xfId="0" applyFont="1" applyFill="1" applyBorder="1" applyAlignment="1" applyProtection="1">
      <alignment vertical="center"/>
      <protection locked="0"/>
    </xf>
    <xf numFmtId="0" fontId="16" fillId="17" borderId="2" xfId="0" applyFont="1" applyFill="1" applyBorder="1" applyAlignment="1" applyProtection="1">
      <alignment horizontal="right" vertical="center"/>
      <protection locked="0"/>
    </xf>
    <xf numFmtId="0" fontId="4" fillId="12" borderId="2" xfId="0" applyFont="1" applyFill="1" applyBorder="1" applyAlignment="1" applyProtection="1">
      <alignment vertical="center"/>
      <protection locked="0"/>
    </xf>
    <xf numFmtId="0" fontId="10" fillId="15" borderId="3" xfId="0" applyFont="1" applyFill="1" applyBorder="1" applyAlignment="1" applyProtection="1">
      <alignment vertical="center"/>
      <protection locked="0"/>
    </xf>
    <xf numFmtId="0" fontId="18" fillId="3" borderId="0" xfId="0" applyFont="1" applyFill="1" applyBorder="1" applyAlignment="1" applyProtection="1">
      <alignment wrapText="1"/>
      <protection locked="0"/>
    </xf>
    <xf numFmtId="0" fontId="17" fillId="20" borderId="1" xfId="0" applyFont="1" applyFill="1" applyBorder="1" applyAlignment="1" applyProtection="1">
      <alignment vertical="center" wrapText="1"/>
      <protection locked="0"/>
    </xf>
    <xf numFmtId="0" fontId="17" fillId="12" borderId="1" xfId="0" applyFont="1" applyFill="1" applyBorder="1" applyAlignment="1" applyProtection="1">
      <alignment vertical="center" wrapText="1"/>
      <protection locked="0"/>
    </xf>
    <xf numFmtId="0" fontId="17" fillId="12" borderId="1" xfId="0" applyFont="1" applyFill="1" applyBorder="1" applyAlignment="1" applyProtection="1">
      <alignment horizontal="right" vertical="center"/>
      <protection locked="0"/>
    </xf>
    <xf numFmtId="0" fontId="17" fillId="20" borderId="2" xfId="0" applyFont="1" applyFill="1" applyBorder="1" applyAlignment="1" applyProtection="1">
      <alignment vertical="center" wrapText="1"/>
      <protection locked="0"/>
    </xf>
    <xf numFmtId="0" fontId="17" fillId="12" borderId="2" xfId="0" applyFont="1" applyFill="1" applyBorder="1" applyAlignment="1" applyProtection="1">
      <alignment vertical="center" wrapText="1"/>
      <protection locked="0"/>
    </xf>
    <xf numFmtId="0" fontId="17" fillId="12" borderId="2" xfId="0" applyFont="1" applyFill="1" applyBorder="1" applyAlignment="1" applyProtection="1">
      <alignment horizontal="right" vertical="center"/>
      <protection locked="0"/>
    </xf>
    <xf numFmtId="0" fontId="17" fillId="20" borderId="4" xfId="0" applyFont="1" applyFill="1" applyBorder="1" applyAlignment="1" applyProtection="1">
      <alignment vertical="center" wrapText="1"/>
      <protection locked="0"/>
    </xf>
    <xf numFmtId="0" fontId="17" fillId="20" borderId="4" xfId="0" applyFont="1" applyFill="1" applyBorder="1" applyAlignment="1" applyProtection="1">
      <alignment horizontal="left" vertical="center" wrapText="1"/>
      <protection locked="0"/>
    </xf>
    <xf numFmtId="0" fontId="17" fillId="20" borderId="4" xfId="0" applyFont="1" applyFill="1" applyBorder="1" applyAlignment="1" applyProtection="1">
      <alignment horizontal="left" vertical="center"/>
      <protection locked="0"/>
    </xf>
    <xf numFmtId="0" fontId="17" fillId="12" borderId="4" xfId="0" applyFont="1" applyFill="1" applyBorder="1" applyAlignment="1" applyProtection="1">
      <alignment vertical="center" wrapText="1"/>
      <protection locked="0"/>
    </xf>
    <xf numFmtId="0" fontId="10" fillId="15" borderId="0" xfId="0" applyFont="1" applyFill="1" applyBorder="1" applyAlignment="1" applyProtection="1">
      <alignment vertical="center"/>
      <protection locked="0"/>
    </xf>
    <xf numFmtId="0" fontId="22" fillId="10" borderId="0" xfId="0" applyFont="1" applyFill="1" applyAlignment="1" applyProtection="1">
      <alignment vertical="center"/>
      <protection locked="0"/>
    </xf>
    <xf numFmtId="0" fontId="22" fillId="10" borderId="0" xfId="0" applyFont="1" applyFill="1" applyAlignment="1" applyProtection="1">
      <alignment vertical="center" wrapText="1"/>
      <protection locked="0"/>
    </xf>
    <xf numFmtId="0" fontId="22" fillId="10" borderId="0" xfId="0" applyFont="1" applyFill="1" applyAlignment="1" applyProtection="1">
      <alignment vertical="center"/>
      <protection locked="0"/>
    </xf>
    <xf numFmtId="0" fontId="22" fillId="2" borderId="0" xfId="0" applyFont="1" applyFill="1" applyAlignment="1" applyProtection="1">
      <alignment vertical="center"/>
      <protection locked="0"/>
    </xf>
    <xf numFmtId="0" fontId="13" fillId="3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22" fillId="10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Protection="1">
      <protection locked="0"/>
    </xf>
    <xf numFmtId="0" fontId="0" fillId="2" borderId="0" xfId="0" applyFill="1" applyProtection="1">
      <protection locked="0"/>
    </xf>
  </cellXfs>
  <cellStyles count="3">
    <cellStyle name="Currency" xfId="1" builtinId="4"/>
    <cellStyle name="Hyperlink" xfId="2" builtinId="8"/>
    <cellStyle name="Normal" xfId="0" builtinId="0" customBuiltin="1"/>
  </cellStyles>
  <dxfs count="0"/>
  <tableStyles count="0" defaultTableStyle="TableStyleMedium2" defaultPivotStyle="PivotStyleLight16"/>
  <colors>
    <mruColors>
      <color rgb="FFA2143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0</xdr:row>
      <xdr:rowOff>241301</xdr:rowOff>
    </xdr:from>
    <xdr:to>
      <xdr:col>2</xdr:col>
      <xdr:colOff>936229</xdr:colOff>
      <xdr:row>0</xdr:row>
      <xdr:rowOff>698500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181904-84F8-1141-8129-F1ED56A95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" y="241301"/>
          <a:ext cx="1215629" cy="457199"/>
        </a:xfrm>
        <a:prstGeom prst="rect">
          <a:avLst/>
        </a:prstGeom>
      </xdr:spPr>
    </xdr:pic>
    <xdr:clientData/>
  </xdr:twoCellAnchor>
  <xdr:twoCellAnchor>
    <xdr:from>
      <xdr:col>10</xdr:col>
      <xdr:colOff>76200</xdr:colOff>
      <xdr:row>12</xdr:row>
      <xdr:rowOff>114300</xdr:rowOff>
    </xdr:from>
    <xdr:to>
      <xdr:col>12</xdr:col>
      <xdr:colOff>12700</xdr:colOff>
      <xdr:row>26</xdr:row>
      <xdr:rowOff>228600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74BC824-17B4-9440-9AB7-54EB71DE5E6B}"/>
            </a:ext>
          </a:extLst>
        </xdr:cNvPr>
        <xdr:cNvSpPr/>
      </xdr:nvSpPr>
      <xdr:spPr>
        <a:xfrm>
          <a:off x="10960100" y="3835400"/>
          <a:ext cx="2959100" cy="4787900"/>
        </a:xfrm>
        <a:prstGeom prst="rect">
          <a:avLst/>
        </a:prstGeom>
        <a:solidFill>
          <a:srgbClr val="F8F8F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n-US" sz="1200">
              <a:solidFill>
                <a:schemeClr val="tx1"/>
              </a:solidFill>
            </a:rPr>
            <a:t>Does not apply. All included.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Intertek Alchemy">
      <a:dk1>
        <a:srgbClr val="130C0E"/>
      </a:dk1>
      <a:lt1>
        <a:srgbClr val="FFFFFF"/>
      </a:lt1>
      <a:dk2>
        <a:srgbClr val="474E54"/>
      </a:dk2>
      <a:lt2>
        <a:srgbClr val="FFFFFF"/>
      </a:lt2>
      <a:accent1>
        <a:srgbClr val="FFC700"/>
      </a:accent1>
      <a:accent2>
        <a:srgbClr val="21B6D7"/>
      </a:accent2>
      <a:accent3>
        <a:srgbClr val="90DAEB"/>
      </a:accent3>
      <a:accent4>
        <a:srgbClr val="130C0E"/>
      </a:accent4>
      <a:accent5>
        <a:srgbClr val="474E54"/>
      </a:accent5>
      <a:accent6>
        <a:srgbClr val="A3A6A9"/>
      </a:accent6>
      <a:hlink>
        <a:srgbClr val="20B6D7"/>
      </a:hlink>
      <a:folHlink>
        <a:srgbClr val="20B6D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Us@IntertekAlchem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2F8EB-4AEE-F64F-B991-820E35CB45D7}">
  <dimension ref="A1:S96"/>
  <sheetViews>
    <sheetView showGridLines="0" tabSelected="1" topLeftCell="A28" zoomScale="98" zoomScaleNormal="98" workbookViewId="0">
      <selection activeCell="M41" sqref="M41"/>
    </sheetView>
  </sheetViews>
  <sheetFormatPr defaultColWidth="10.875" defaultRowHeight="15.75"/>
  <cols>
    <col min="1" max="2" width="3.625" style="24" customWidth="1"/>
    <col min="3" max="3" width="36.625" style="24" customWidth="1"/>
    <col min="4" max="4" width="14.5" style="24" customWidth="1"/>
    <col min="5" max="5" width="10.625" style="24" customWidth="1"/>
    <col min="6" max="6" width="13" style="24" customWidth="1"/>
    <col min="7" max="9" width="3.625" style="24" customWidth="1"/>
    <col min="10" max="10" width="36.625" style="24" customWidth="1"/>
    <col min="11" max="11" width="14.5" style="24" customWidth="1"/>
    <col min="12" max="12" width="10.625" style="24" customWidth="1"/>
    <col min="13" max="13" width="11.5" style="24" customWidth="1"/>
    <col min="14" max="15" width="3.625" style="24" customWidth="1"/>
    <col min="16" max="16384" width="10.875" style="24"/>
  </cols>
  <sheetData>
    <row r="1" spans="1:19" s="68" customFormat="1" ht="69" customHeight="1">
      <c r="A1" s="67" t="s">
        <v>62</v>
      </c>
      <c r="B1" s="67"/>
      <c r="C1" s="67"/>
      <c r="D1" s="67"/>
      <c r="E1" s="67"/>
      <c r="F1" s="67"/>
      <c r="G1" s="67"/>
      <c r="H1" s="67"/>
      <c r="I1" s="67"/>
      <c r="J1" s="67"/>
      <c r="K1" s="63" t="s">
        <v>63</v>
      </c>
      <c r="L1" s="63"/>
      <c r="M1" s="63"/>
      <c r="N1" s="63"/>
      <c r="O1" s="63"/>
      <c r="P1" s="63"/>
      <c r="Q1" s="63"/>
      <c r="R1" s="63"/>
      <c r="S1" s="63"/>
    </row>
    <row r="3" spans="1:19">
      <c r="B3" s="69" t="s">
        <v>56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19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1:19"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</row>
    <row r="7" spans="1:19"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1:19"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10" spans="1:19" ht="54" customHeight="1">
      <c r="B10" s="70"/>
      <c r="C10" s="71" t="s">
        <v>0</v>
      </c>
      <c r="D10" s="71"/>
      <c r="E10" s="71"/>
      <c r="F10" s="71"/>
      <c r="G10" s="72"/>
      <c r="I10" s="73"/>
      <c r="J10" s="74" t="s">
        <v>18</v>
      </c>
      <c r="K10" s="74"/>
      <c r="L10" s="74"/>
      <c r="M10" s="74"/>
      <c r="N10" s="75"/>
      <c r="P10" s="76" t="s">
        <v>29</v>
      </c>
      <c r="Q10" s="76"/>
      <c r="R10" s="76"/>
      <c r="S10" s="76"/>
    </row>
    <row r="11" spans="1:19" ht="21.95" customHeight="1">
      <c r="B11" s="77"/>
      <c r="C11" s="78"/>
      <c r="D11" s="78"/>
      <c r="E11" s="78"/>
      <c r="F11" s="78"/>
      <c r="G11" s="79"/>
      <c r="I11" s="77"/>
      <c r="J11" s="78"/>
      <c r="K11" s="78"/>
      <c r="L11" s="78"/>
      <c r="M11" s="78"/>
      <c r="N11" s="79"/>
      <c r="P11" s="76"/>
      <c r="Q11" s="76"/>
      <c r="R11" s="76"/>
      <c r="S11" s="76"/>
    </row>
    <row r="12" spans="1:19" ht="20.100000000000001" customHeight="1">
      <c r="B12" s="80"/>
      <c r="C12" s="81" t="s">
        <v>1</v>
      </c>
      <c r="D12" s="82" t="s">
        <v>2</v>
      </c>
      <c r="E12" s="82" t="s">
        <v>55</v>
      </c>
      <c r="F12" s="82" t="s">
        <v>3</v>
      </c>
      <c r="G12" s="79"/>
      <c r="I12" s="80"/>
      <c r="J12" s="81" t="s">
        <v>1</v>
      </c>
      <c r="K12" s="82" t="s">
        <v>2</v>
      </c>
      <c r="L12" s="82" t="s">
        <v>54</v>
      </c>
      <c r="M12" s="82" t="s">
        <v>3</v>
      </c>
      <c r="N12" s="79"/>
      <c r="P12" s="76"/>
      <c r="Q12" s="76"/>
      <c r="R12" s="76"/>
      <c r="S12" s="76"/>
    </row>
    <row r="13" spans="1:19" ht="21.95" customHeight="1">
      <c r="B13" s="83"/>
      <c r="C13" s="84" t="s">
        <v>4</v>
      </c>
      <c r="D13" s="1">
        <v>22</v>
      </c>
      <c r="E13" s="2">
        <v>2</v>
      </c>
      <c r="F13" s="25">
        <f t="shared" ref="F13:F20" si="0">D13*E13</f>
        <v>44</v>
      </c>
      <c r="G13" s="79"/>
      <c r="I13" s="83"/>
      <c r="J13" s="85" t="s">
        <v>4</v>
      </c>
      <c r="K13" s="86"/>
      <c r="L13" s="86"/>
      <c r="M13" s="58">
        <v>0</v>
      </c>
      <c r="N13" s="79"/>
      <c r="P13" s="76"/>
      <c r="Q13" s="76"/>
      <c r="R13" s="76"/>
      <c r="S13" s="76"/>
    </row>
    <row r="14" spans="1:19" ht="31.5">
      <c r="B14" s="83"/>
      <c r="C14" s="87" t="s">
        <v>19</v>
      </c>
      <c r="D14" s="3">
        <v>22</v>
      </c>
      <c r="E14" s="4">
        <v>16</v>
      </c>
      <c r="F14" s="26">
        <f t="shared" si="0"/>
        <v>352</v>
      </c>
      <c r="G14" s="79"/>
      <c r="I14" s="83"/>
      <c r="J14" s="88" t="s">
        <v>19</v>
      </c>
      <c r="K14" s="89"/>
      <c r="L14" s="89"/>
      <c r="M14" s="59">
        <v>0</v>
      </c>
      <c r="N14" s="79"/>
      <c r="P14" s="76"/>
      <c r="Q14" s="76"/>
      <c r="R14" s="76"/>
      <c r="S14" s="76"/>
    </row>
    <row r="15" spans="1:19" ht="31.5">
      <c r="B15" s="83"/>
      <c r="C15" s="87" t="s">
        <v>5</v>
      </c>
      <c r="D15" s="3">
        <v>22</v>
      </c>
      <c r="E15" s="4">
        <v>1</v>
      </c>
      <c r="F15" s="26">
        <f t="shared" si="0"/>
        <v>22</v>
      </c>
      <c r="G15" s="79"/>
      <c r="I15" s="83"/>
      <c r="J15" s="88" t="s">
        <v>5</v>
      </c>
      <c r="K15" s="89"/>
      <c r="L15" s="89"/>
      <c r="M15" s="59">
        <v>0</v>
      </c>
      <c r="N15" s="79"/>
      <c r="P15" s="76"/>
      <c r="Q15" s="76"/>
      <c r="R15" s="76"/>
      <c r="S15" s="76"/>
    </row>
    <row r="16" spans="1:19" ht="21.95" customHeight="1">
      <c r="B16" s="83"/>
      <c r="C16" s="87" t="s">
        <v>6</v>
      </c>
      <c r="D16" s="3">
        <v>22</v>
      </c>
      <c r="E16" s="4">
        <v>5</v>
      </c>
      <c r="F16" s="26">
        <f t="shared" si="0"/>
        <v>110</v>
      </c>
      <c r="G16" s="79"/>
      <c r="I16" s="83"/>
      <c r="J16" s="88" t="s">
        <v>6</v>
      </c>
      <c r="K16" s="89"/>
      <c r="L16" s="89"/>
      <c r="M16" s="59">
        <v>0</v>
      </c>
      <c r="N16" s="79"/>
      <c r="P16" s="76"/>
      <c r="Q16" s="76"/>
      <c r="R16" s="76"/>
      <c r="S16" s="76"/>
    </row>
    <row r="17" spans="2:19" ht="21.95" customHeight="1">
      <c r="B17" s="83"/>
      <c r="C17" s="87" t="s">
        <v>7</v>
      </c>
      <c r="D17" s="3">
        <v>22</v>
      </c>
      <c r="E17" s="4">
        <v>2.5</v>
      </c>
      <c r="F17" s="26">
        <f t="shared" si="0"/>
        <v>55</v>
      </c>
      <c r="G17" s="79"/>
      <c r="I17" s="83"/>
      <c r="J17" s="88" t="s">
        <v>7</v>
      </c>
      <c r="K17" s="89"/>
      <c r="L17" s="89"/>
      <c r="M17" s="59">
        <v>0</v>
      </c>
      <c r="N17" s="79"/>
      <c r="P17" s="76"/>
      <c r="Q17" s="76"/>
      <c r="R17" s="76"/>
      <c r="S17" s="76"/>
    </row>
    <row r="18" spans="2:19" ht="21.95" customHeight="1">
      <c r="B18" s="83"/>
      <c r="C18" s="87" t="s">
        <v>8</v>
      </c>
      <c r="D18" s="3">
        <v>22</v>
      </c>
      <c r="E18" s="4">
        <v>2</v>
      </c>
      <c r="F18" s="26">
        <f t="shared" si="0"/>
        <v>44</v>
      </c>
      <c r="G18" s="79"/>
      <c r="I18" s="83"/>
      <c r="J18" s="88" t="s">
        <v>8</v>
      </c>
      <c r="K18" s="89"/>
      <c r="L18" s="89"/>
      <c r="M18" s="59">
        <v>0</v>
      </c>
      <c r="N18" s="79"/>
      <c r="P18" s="76"/>
      <c r="Q18" s="76"/>
      <c r="R18" s="76"/>
      <c r="S18" s="76"/>
    </row>
    <row r="19" spans="2:19" ht="21.95" customHeight="1">
      <c r="B19" s="83"/>
      <c r="C19" s="87" t="s">
        <v>9</v>
      </c>
      <c r="D19" s="3">
        <v>22</v>
      </c>
      <c r="E19" s="4">
        <v>8</v>
      </c>
      <c r="F19" s="26">
        <f t="shared" si="0"/>
        <v>176</v>
      </c>
      <c r="G19" s="79"/>
      <c r="I19" s="83"/>
      <c r="J19" s="88" t="s">
        <v>9</v>
      </c>
      <c r="K19" s="89"/>
      <c r="L19" s="89"/>
      <c r="M19" s="59">
        <v>0</v>
      </c>
      <c r="N19" s="79"/>
      <c r="P19" s="66">
        <f>F27-M27</f>
        <v>56672</v>
      </c>
      <c r="Q19" s="66"/>
      <c r="R19" s="66"/>
      <c r="S19" s="66"/>
    </row>
    <row r="20" spans="2:19" ht="33.950000000000003" customHeight="1">
      <c r="B20" s="83"/>
      <c r="C20" s="87" t="s">
        <v>10</v>
      </c>
      <c r="D20" s="3">
        <v>22</v>
      </c>
      <c r="E20" s="4">
        <v>8</v>
      </c>
      <c r="F20" s="26">
        <f t="shared" si="0"/>
        <v>176</v>
      </c>
      <c r="G20" s="79"/>
      <c r="I20" s="83"/>
      <c r="J20" s="88" t="s">
        <v>10</v>
      </c>
      <c r="K20" s="89"/>
      <c r="L20" s="89"/>
      <c r="M20" s="59">
        <v>0</v>
      </c>
      <c r="N20" s="79"/>
      <c r="P20" s="66"/>
      <c r="Q20" s="66"/>
      <c r="R20" s="66"/>
      <c r="S20" s="66"/>
    </row>
    <row r="21" spans="2:19" ht="33.950000000000003" customHeight="1">
      <c r="B21" s="83"/>
      <c r="C21" s="87" t="s">
        <v>11</v>
      </c>
      <c r="D21" s="5"/>
      <c r="E21" s="4"/>
      <c r="F21" s="26">
        <f>F20*D21</f>
        <v>0</v>
      </c>
      <c r="G21" s="79"/>
      <c r="I21" s="83"/>
      <c r="J21" s="88" t="s">
        <v>11</v>
      </c>
      <c r="K21" s="89"/>
      <c r="L21" s="89"/>
      <c r="M21" s="59">
        <v>0</v>
      </c>
      <c r="N21" s="79"/>
      <c r="P21" s="66"/>
      <c r="Q21" s="66"/>
      <c r="R21" s="66"/>
      <c r="S21" s="66"/>
    </row>
    <row r="22" spans="2:19" ht="21.95" customHeight="1">
      <c r="B22" s="83"/>
      <c r="C22" s="87" t="s">
        <v>12</v>
      </c>
      <c r="D22" s="3">
        <v>22</v>
      </c>
      <c r="E22" s="4">
        <v>1</v>
      </c>
      <c r="F22" s="26">
        <f t="shared" ref="F22:F23" si="1">D22*E22</f>
        <v>22</v>
      </c>
      <c r="G22" s="79"/>
      <c r="I22" s="83"/>
      <c r="J22" s="88" t="s">
        <v>12</v>
      </c>
      <c r="K22" s="89"/>
      <c r="L22" s="89"/>
      <c r="M22" s="59">
        <v>0</v>
      </c>
      <c r="N22" s="79"/>
      <c r="P22" s="66"/>
      <c r="Q22" s="66"/>
      <c r="R22" s="66"/>
      <c r="S22" s="66"/>
    </row>
    <row r="23" spans="2:19" ht="33.950000000000003" customHeight="1" thickBot="1">
      <c r="B23" s="83"/>
      <c r="C23" s="90" t="s">
        <v>13</v>
      </c>
      <c r="D23" s="6">
        <v>22</v>
      </c>
      <c r="E23" s="7">
        <v>0.5</v>
      </c>
      <c r="F23" s="27">
        <f t="shared" si="1"/>
        <v>11</v>
      </c>
      <c r="G23" s="79"/>
      <c r="I23" s="83"/>
      <c r="J23" s="91" t="s">
        <v>13</v>
      </c>
      <c r="K23" s="92"/>
      <c r="L23" s="92"/>
      <c r="M23" s="60">
        <v>0</v>
      </c>
      <c r="N23" s="79"/>
      <c r="P23" s="66"/>
      <c r="Q23" s="66"/>
      <c r="R23" s="66"/>
      <c r="S23" s="66"/>
    </row>
    <row r="24" spans="2:19" ht="21.95" customHeight="1">
      <c r="B24" s="93"/>
      <c r="C24" s="94" t="s">
        <v>14</v>
      </c>
      <c r="D24" s="94"/>
      <c r="E24" s="94"/>
      <c r="F24" s="28">
        <f>SUM(F13:F23)</f>
        <v>1012</v>
      </c>
      <c r="G24" s="79"/>
      <c r="I24" s="93"/>
      <c r="J24" s="94" t="s">
        <v>14</v>
      </c>
      <c r="K24" s="94"/>
      <c r="L24" s="94"/>
      <c r="M24" s="28">
        <f>SUM(M13:M23)</f>
        <v>0</v>
      </c>
      <c r="N24" s="79"/>
      <c r="P24" s="66"/>
      <c r="Q24" s="66"/>
      <c r="R24" s="66"/>
      <c r="S24" s="66"/>
    </row>
    <row r="25" spans="2:19" ht="21.95" customHeight="1">
      <c r="B25" s="93"/>
      <c r="C25" s="95" t="s">
        <v>15</v>
      </c>
      <c r="D25" s="95"/>
      <c r="E25" s="95"/>
      <c r="F25" s="29">
        <f>F24*50</f>
        <v>50600</v>
      </c>
      <c r="G25" s="79"/>
      <c r="I25" s="93"/>
      <c r="J25" s="95" t="s">
        <v>15</v>
      </c>
      <c r="K25" s="95"/>
      <c r="L25" s="95"/>
      <c r="M25" s="29">
        <f>M24*50</f>
        <v>0</v>
      </c>
      <c r="N25" s="79"/>
      <c r="P25" s="66"/>
      <c r="Q25" s="66"/>
      <c r="R25" s="66"/>
      <c r="S25" s="66"/>
    </row>
    <row r="26" spans="2:19" ht="21.95" customHeight="1">
      <c r="B26" s="93"/>
      <c r="C26" s="95" t="s">
        <v>16</v>
      </c>
      <c r="D26" s="95"/>
      <c r="E26" s="95"/>
      <c r="F26" s="29">
        <f>F25*0.1</f>
        <v>5060</v>
      </c>
      <c r="G26" s="79"/>
      <c r="I26" s="93"/>
      <c r="J26" s="95" t="s">
        <v>16</v>
      </c>
      <c r="K26" s="95"/>
      <c r="L26" s="95"/>
      <c r="M26" s="29">
        <f>M25*0.1</f>
        <v>0</v>
      </c>
      <c r="N26" s="79"/>
      <c r="P26" s="66"/>
      <c r="Q26" s="66"/>
      <c r="R26" s="66"/>
      <c r="S26" s="66"/>
    </row>
    <row r="27" spans="2:19" ht="21.95" customHeight="1">
      <c r="B27" s="93"/>
      <c r="C27" s="96" t="s">
        <v>17</v>
      </c>
      <c r="D27" s="96"/>
      <c r="E27" s="96"/>
      <c r="F27" s="30">
        <f>SUM(F24:F26)</f>
        <v>56672</v>
      </c>
      <c r="G27" s="79"/>
      <c r="I27" s="93"/>
      <c r="J27" s="96" t="s">
        <v>17</v>
      </c>
      <c r="K27" s="96"/>
      <c r="L27" s="96"/>
      <c r="M27" s="30">
        <f>SUM(M24:M26)</f>
        <v>0</v>
      </c>
      <c r="N27" s="79"/>
      <c r="P27" s="66"/>
      <c r="Q27" s="66"/>
      <c r="R27" s="66"/>
      <c r="S27" s="66"/>
    </row>
    <row r="28" spans="2:19" ht="21.95" customHeight="1">
      <c r="B28" s="79"/>
      <c r="C28" s="79"/>
      <c r="D28" s="79"/>
      <c r="E28" s="79"/>
      <c r="F28" s="79"/>
      <c r="G28" s="79"/>
      <c r="I28" s="79"/>
      <c r="J28" s="79"/>
      <c r="K28" s="79"/>
      <c r="L28" s="79"/>
      <c r="M28" s="79"/>
      <c r="N28" s="79"/>
      <c r="P28" s="66"/>
      <c r="Q28" s="66"/>
      <c r="R28" s="66"/>
      <c r="S28" s="66"/>
    </row>
    <row r="29" spans="2:19" ht="15.95" customHeight="1">
      <c r="P29" s="97"/>
      <c r="Q29" s="97"/>
      <c r="R29" s="97"/>
      <c r="S29" s="97"/>
    </row>
    <row r="32" spans="2:19" s="100" customFormat="1" ht="54" customHeight="1">
      <c r="B32" s="98"/>
      <c r="C32" s="99" t="s">
        <v>20</v>
      </c>
      <c r="D32" s="99"/>
      <c r="E32" s="99"/>
      <c r="F32" s="99"/>
      <c r="G32" s="98"/>
      <c r="I32" s="73"/>
      <c r="J32" s="74" t="s">
        <v>31</v>
      </c>
      <c r="K32" s="74"/>
      <c r="L32" s="74"/>
      <c r="M32" s="74"/>
      <c r="N32" s="75"/>
      <c r="P32" s="101" t="s">
        <v>30</v>
      </c>
      <c r="Q32" s="102"/>
      <c r="R32" s="102"/>
      <c r="S32" s="102"/>
    </row>
    <row r="33" spans="2:19" s="100" customFormat="1" ht="21.95" customHeight="1">
      <c r="B33" s="103"/>
      <c r="C33" s="104"/>
      <c r="D33" s="104"/>
      <c r="E33" s="104"/>
      <c r="F33" s="104"/>
      <c r="G33" s="103"/>
      <c r="I33" s="103"/>
      <c r="J33" s="103"/>
      <c r="K33" s="103"/>
      <c r="L33" s="103"/>
      <c r="M33" s="103"/>
      <c r="N33" s="103"/>
      <c r="P33" s="102"/>
      <c r="Q33" s="102"/>
      <c r="R33" s="102"/>
      <c r="S33" s="102"/>
    </row>
    <row r="34" spans="2:19" ht="18.75">
      <c r="B34" s="79"/>
      <c r="C34" s="105" t="s">
        <v>1</v>
      </c>
      <c r="D34" s="106" t="s">
        <v>2</v>
      </c>
      <c r="E34" s="106" t="s">
        <v>54</v>
      </c>
      <c r="F34" s="106" t="s">
        <v>3</v>
      </c>
      <c r="G34" s="79"/>
      <c r="I34" s="79"/>
      <c r="J34" s="105" t="s">
        <v>1</v>
      </c>
      <c r="K34" s="106" t="s">
        <v>2</v>
      </c>
      <c r="L34" s="106" t="s">
        <v>55</v>
      </c>
      <c r="M34" s="106" t="s">
        <v>3</v>
      </c>
      <c r="N34" s="79"/>
      <c r="P34" s="102"/>
      <c r="Q34" s="102"/>
      <c r="R34" s="102"/>
      <c r="S34" s="102"/>
    </row>
    <row r="35" spans="2:19" ht="31.5">
      <c r="B35" s="79"/>
      <c r="C35" s="107" t="s">
        <v>21</v>
      </c>
      <c r="D35" s="8">
        <v>22</v>
      </c>
      <c r="E35" s="9">
        <v>1</v>
      </c>
      <c r="F35" s="32">
        <f t="shared" ref="F35:F36" si="2">D35*E35</f>
        <v>22</v>
      </c>
      <c r="G35" s="79"/>
      <c r="I35" s="79"/>
      <c r="J35" s="108" t="s">
        <v>21</v>
      </c>
      <c r="K35" s="31">
        <f>D35</f>
        <v>22</v>
      </c>
      <c r="L35" s="109">
        <v>0</v>
      </c>
      <c r="M35" s="31">
        <f t="shared" ref="M35:M36" si="3">K35*L35</f>
        <v>0</v>
      </c>
      <c r="N35" s="110"/>
      <c r="P35" s="102"/>
      <c r="Q35" s="102"/>
      <c r="R35" s="102"/>
      <c r="S35" s="102"/>
    </row>
    <row r="36" spans="2:19" ht="31.5">
      <c r="B36" s="79"/>
      <c r="C36" s="111" t="s">
        <v>22</v>
      </c>
      <c r="D36" s="10">
        <v>22</v>
      </c>
      <c r="E36" s="11">
        <v>0.5</v>
      </c>
      <c r="F36" s="33">
        <f t="shared" si="2"/>
        <v>11</v>
      </c>
      <c r="G36" s="79"/>
      <c r="I36" s="79"/>
      <c r="J36" s="112" t="s">
        <v>22</v>
      </c>
      <c r="K36" s="31">
        <f>D36</f>
        <v>22</v>
      </c>
      <c r="L36" s="113">
        <v>0.1</v>
      </c>
      <c r="M36" s="36">
        <f t="shared" si="3"/>
        <v>2.2000000000000002</v>
      </c>
      <c r="N36" s="110"/>
      <c r="P36" s="102"/>
      <c r="Q36" s="102"/>
      <c r="R36" s="102"/>
      <c r="S36" s="102"/>
    </row>
    <row r="37" spans="2:19" ht="47.25">
      <c r="B37" s="79"/>
      <c r="C37" s="111" t="s">
        <v>23</v>
      </c>
      <c r="D37" s="11">
        <v>500</v>
      </c>
      <c r="E37" s="11"/>
      <c r="F37" s="33">
        <f>(D37/25)*F36</f>
        <v>220</v>
      </c>
      <c r="G37" s="79"/>
      <c r="I37" s="79"/>
      <c r="J37" s="112" t="s">
        <v>23</v>
      </c>
      <c r="K37" s="61">
        <f>D37</f>
        <v>500</v>
      </c>
      <c r="L37" s="114"/>
      <c r="M37" s="36">
        <f>(K37/25)*M36</f>
        <v>44</v>
      </c>
      <c r="N37" s="110"/>
      <c r="P37" s="102"/>
      <c r="Q37" s="102"/>
      <c r="R37" s="102"/>
      <c r="S37" s="102"/>
    </row>
    <row r="38" spans="2:19" ht="31.5">
      <c r="B38" s="79"/>
      <c r="C38" s="111" t="s">
        <v>24</v>
      </c>
      <c r="D38" s="10">
        <v>22</v>
      </c>
      <c r="E38" s="11">
        <v>2</v>
      </c>
      <c r="F38" s="33">
        <f>D38*E38</f>
        <v>44</v>
      </c>
      <c r="G38" s="79"/>
      <c r="I38" s="79"/>
      <c r="J38" s="112" t="s">
        <v>24</v>
      </c>
      <c r="K38" s="31">
        <f>D38</f>
        <v>22</v>
      </c>
      <c r="L38" s="113">
        <v>0</v>
      </c>
      <c r="M38" s="36">
        <f>K38*L38</f>
        <v>0</v>
      </c>
      <c r="N38" s="110"/>
      <c r="P38" s="64">
        <f>F42-M42</f>
        <v>27139.200000000001</v>
      </c>
      <c r="Q38" s="65"/>
      <c r="R38" s="65"/>
      <c r="S38" s="65"/>
    </row>
    <row r="39" spans="2:19" ht="48" thickBot="1">
      <c r="B39" s="79"/>
      <c r="C39" s="115" t="s">
        <v>25</v>
      </c>
      <c r="D39" s="12">
        <v>500</v>
      </c>
      <c r="E39" s="12"/>
      <c r="F39" s="34">
        <f>(D39/25)*F38</f>
        <v>880</v>
      </c>
      <c r="G39" s="79"/>
      <c r="I39" s="79"/>
      <c r="J39" s="116" t="s">
        <v>25</v>
      </c>
      <c r="K39" s="62">
        <f>D39</f>
        <v>500</v>
      </c>
      <c r="L39" s="117"/>
      <c r="M39" s="44">
        <f>(K39/25)*M38</f>
        <v>0</v>
      </c>
      <c r="N39" s="110"/>
      <c r="P39" s="65"/>
      <c r="Q39" s="65"/>
      <c r="R39" s="65"/>
      <c r="S39" s="65"/>
    </row>
    <row r="40" spans="2:19" s="120" customFormat="1" ht="21.95" customHeight="1">
      <c r="B40" s="118"/>
      <c r="C40" s="119" t="s">
        <v>26</v>
      </c>
      <c r="D40" s="119"/>
      <c r="E40" s="119"/>
      <c r="F40" s="35">
        <f>SUM(F35:F39)</f>
        <v>1177</v>
      </c>
      <c r="G40" s="118"/>
      <c r="I40" s="118"/>
      <c r="J40" s="121" t="s">
        <v>26</v>
      </c>
      <c r="K40" s="121"/>
      <c r="L40" s="121"/>
      <c r="M40" s="37">
        <f>SUM(M35:M39)</f>
        <v>46.2</v>
      </c>
      <c r="N40" s="122"/>
      <c r="P40" s="65"/>
      <c r="Q40" s="65"/>
      <c r="R40" s="65"/>
      <c r="S40" s="65"/>
    </row>
    <row r="41" spans="2:19" s="120" customFormat="1" ht="21.95" customHeight="1">
      <c r="B41" s="118"/>
      <c r="C41" s="123" t="s">
        <v>27</v>
      </c>
      <c r="D41" s="123"/>
      <c r="E41" s="123"/>
      <c r="F41" s="124">
        <v>2</v>
      </c>
      <c r="G41" s="118"/>
      <c r="I41" s="118"/>
      <c r="J41" s="125" t="s">
        <v>27</v>
      </c>
      <c r="K41" s="125"/>
      <c r="L41" s="125"/>
      <c r="M41" s="126">
        <v>2</v>
      </c>
      <c r="N41" s="122"/>
      <c r="P41" s="65"/>
      <c r="Q41" s="65"/>
      <c r="R41" s="65"/>
      <c r="S41" s="65"/>
    </row>
    <row r="42" spans="2:19" ht="21.95" customHeight="1">
      <c r="B42" s="79"/>
      <c r="C42" s="127" t="s">
        <v>28</v>
      </c>
      <c r="D42" s="127"/>
      <c r="E42" s="127"/>
      <c r="F42" s="38">
        <f>(F40*F41)*12</f>
        <v>28248</v>
      </c>
      <c r="G42" s="79"/>
      <c r="I42" s="79"/>
      <c r="J42" s="128" t="s">
        <v>28</v>
      </c>
      <c r="K42" s="128"/>
      <c r="L42" s="128"/>
      <c r="M42" s="39">
        <f>(M40*M41)*12</f>
        <v>1108.8000000000002</v>
      </c>
      <c r="N42" s="110"/>
      <c r="P42" s="65"/>
      <c r="Q42" s="65"/>
      <c r="R42" s="65"/>
      <c r="S42" s="65"/>
    </row>
    <row r="43" spans="2:19" ht="21.95" customHeight="1">
      <c r="B43" s="79"/>
      <c r="C43" s="79"/>
      <c r="D43" s="79"/>
      <c r="E43" s="79"/>
      <c r="F43" s="79"/>
      <c r="G43" s="79"/>
      <c r="I43" s="79"/>
      <c r="J43" s="129"/>
      <c r="K43" s="110"/>
      <c r="L43" s="110"/>
      <c r="M43" s="110"/>
      <c r="N43" s="110"/>
      <c r="P43" s="65"/>
      <c r="Q43" s="65"/>
      <c r="R43" s="65"/>
      <c r="S43" s="65"/>
    </row>
    <row r="47" spans="2:19" ht="54" customHeight="1">
      <c r="B47" s="98"/>
      <c r="C47" s="130" t="s">
        <v>32</v>
      </c>
      <c r="D47" s="130"/>
      <c r="E47" s="130"/>
      <c r="F47" s="130"/>
      <c r="G47" s="98"/>
      <c r="I47" s="75"/>
      <c r="J47" s="131" t="s">
        <v>39</v>
      </c>
      <c r="K47" s="131"/>
      <c r="L47" s="131"/>
      <c r="M47" s="131"/>
      <c r="N47" s="75"/>
      <c r="P47" s="101" t="s">
        <v>30</v>
      </c>
      <c r="Q47" s="132"/>
      <c r="R47" s="132"/>
      <c r="S47" s="132"/>
    </row>
    <row r="48" spans="2:19">
      <c r="B48" s="79"/>
      <c r="C48" s="79"/>
      <c r="D48" s="133"/>
      <c r="E48" s="134"/>
      <c r="F48" s="133"/>
      <c r="G48" s="79"/>
      <c r="I48" s="79"/>
      <c r="J48" s="79"/>
      <c r="K48" s="79"/>
      <c r="L48" s="79"/>
      <c r="M48" s="79"/>
      <c r="N48" s="79"/>
      <c r="P48" s="132"/>
      <c r="Q48" s="132"/>
      <c r="R48" s="132"/>
      <c r="S48" s="132"/>
    </row>
    <row r="49" spans="2:19" ht="18.75">
      <c r="B49" s="79"/>
      <c r="C49" s="135" t="s">
        <v>1</v>
      </c>
      <c r="D49" s="136" t="s">
        <v>2</v>
      </c>
      <c r="E49" s="136" t="s">
        <v>55</v>
      </c>
      <c r="F49" s="136" t="s">
        <v>3</v>
      </c>
      <c r="G49" s="79"/>
      <c r="I49" s="79"/>
      <c r="J49" s="135" t="s">
        <v>1</v>
      </c>
      <c r="K49" s="136" t="s">
        <v>2</v>
      </c>
      <c r="L49" s="136" t="s">
        <v>55</v>
      </c>
      <c r="M49" s="136" t="s">
        <v>3</v>
      </c>
      <c r="N49" s="79"/>
      <c r="P49" s="132"/>
      <c r="Q49" s="132"/>
      <c r="R49" s="132"/>
      <c r="S49" s="132"/>
    </row>
    <row r="50" spans="2:19" ht="31.5">
      <c r="B50" s="79"/>
      <c r="C50" s="137" t="s">
        <v>33</v>
      </c>
      <c r="D50" s="13">
        <v>22</v>
      </c>
      <c r="E50" s="14">
        <v>20</v>
      </c>
      <c r="F50" s="40">
        <f t="shared" ref="F50:F52" si="4">D50*E50</f>
        <v>440</v>
      </c>
      <c r="G50" s="79"/>
      <c r="I50" s="79"/>
      <c r="J50" s="108" t="s">
        <v>33</v>
      </c>
      <c r="K50" s="31">
        <f>D50</f>
        <v>22</v>
      </c>
      <c r="L50" s="109">
        <v>0.1</v>
      </c>
      <c r="M50" s="31">
        <f t="shared" ref="M50:M52" si="5">K50*L50</f>
        <v>2.2000000000000002</v>
      </c>
      <c r="N50" s="79"/>
      <c r="P50" s="132"/>
      <c r="Q50" s="132"/>
      <c r="R50" s="132"/>
      <c r="S50" s="132"/>
    </row>
    <row r="51" spans="2:19" ht="31.5">
      <c r="B51" s="79"/>
      <c r="C51" s="138" t="s">
        <v>34</v>
      </c>
      <c r="D51" s="15">
        <v>22</v>
      </c>
      <c r="E51" s="16">
        <v>40</v>
      </c>
      <c r="F51" s="41">
        <f t="shared" si="4"/>
        <v>880</v>
      </c>
      <c r="G51" s="79"/>
      <c r="I51" s="79"/>
      <c r="J51" s="112" t="s">
        <v>34</v>
      </c>
      <c r="K51" s="31">
        <f t="shared" ref="K51:K52" si="6">D51</f>
        <v>22</v>
      </c>
      <c r="L51" s="113">
        <v>0.1</v>
      </c>
      <c r="M51" s="36">
        <f t="shared" si="5"/>
        <v>2.2000000000000002</v>
      </c>
      <c r="N51" s="79"/>
      <c r="P51" s="132"/>
      <c r="Q51" s="132"/>
      <c r="R51" s="132"/>
      <c r="S51" s="132"/>
    </row>
    <row r="52" spans="2:19" ht="32.25" thickBot="1">
      <c r="B52" s="79"/>
      <c r="C52" s="139" t="s">
        <v>35</v>
      </c>
      <c r="D52" s="17">
        <v>22</v>
      </c>
      <c r="E52" s="18">
        <v>1</v>
      </c>
      <c r="F52" s="42">
        <f t="shared" si="4"/>
        <v>22</v>
      </c>
      <c r="G52" s="79"/>
      <c r="I52" s="79"/>
      <c r="J52" s="116" t="s">
        <v>35</v>
      </c>
      <c r="K52" s="44">
        <f t="shared" si="6"/>
        <v>22</v>
      </c>
      <c r="L52" s="117">
        <v>0.25</v>
      </c>
      <c r="M52" s="44">
        <f t="shared" si="5"/>
        <v>5.5</v>
      </c>
      <c r="N52" s="79"/>
      <c r="P52" s="64">
        <f>F55-M55</f>
        <v>5328.4</v>
      </c>
      <c r="Q52" s="65"/>
      <c r="R52" s="65"/>
      <c r="S52" s="65"/>
    </row>
    <row r="53" spans="2:19" s="120" customFormat="1" ht="21.95" customHeight="1">
      <c r="B53" s="118"/>
      <c r="C53" s="140" t="s">
        <v>36</v>
      </c>
      <c r="D53" s="140"/>
      <c r="E53" s="140"/>
      <c r="F53" s="43">
        <f>SUM(F50:F52)</f>
        <v>1342</v>
      </c>
      <c r="G53" s="118"/>
      <c r="I53" s="118"/>
      <c r="J53" s="140" t="s">
        <v>36</v>
      </c>
      <c r="K53" s="140"/>
      <c r="L53" s="140"/>
      <c r="M53" s="45">
        <f>SUM(M50:M52)</f>
        <v>9.9</v>
      </c>
      <c r="N53" s="118"/>
      <c r="P53" s="65"/>
      <c r="Q53" s="65"/>
      <c r="R53" s="65"/>
      <c r="S53" s="65"/>
    </row>
    <row r="54" spans="2:19" s="120" customFormat="1" ht="21.95" customHeight="1">
      <c r="B54" s="118"/>
      <c r="C54" s="141" t="s">
        <v>37</v>
      </c>
      <c r="D54" s="141"/>
      <c r="E54" s="141"/>
      <c r="F54" s="142">
        <v>4</v>
      </c>
      <c r="G54" s="118"/>
      <c r="I54" s="118"/>
      <c r="J54" s="141" t="s">
        <v>37</v>
      </c>
      <c r="K54" s="141"/>
      <c r="L54" s="141"/>
      <c r="M54" s="143">
        <v>4</v>
      </c>
      <c r="N54" s="118"/>
      <c r="P54" s="65"/>
      <c r="Q54" s="65"/>
      <c r="R54" s="65"/>
      <c r="S54" s="65"/>
    </row>
    <row r="55" spans="2:19" ht="21.95" customHeight="1">
      <c r="B55" s="79"/>
      <c r="C55" s="144" t="s">
        <v>38</v>
      </c>
      <c r="D55" s="144"/>
      <c r="E55" s="144"/>
      <c r="F55" s="46">
        <f>F53*F54</f>
        <v>5368</v>
      </c>
      <c r="G55" s="79"/>
      <c r="I55" s="79"/>
      <c r="J55" s="144" t="s">
        <v>38</v>
      </c>
      <c r="K55" s="144"/>
      <c r="L55" s="144"/>
      <c r="M55" s="47">
        <f>M53*M54</f>
        <v>39.6</v>
      </c>
      <c r="N55" s="79"/>
      <c r="P55" s="65"/>
      <c r="Q55" s="65"/>
      <c r="R55" s="65"/>
      <c r="S55" s="65"/>
    </row>
    <row r="56" spans="2:19" ht="21.95" customHeight="1">
      <c r="B56" s="79"/>
      <c r="C56" s="145"/>
      <c r="D56" s="79"/>
      <c r="E56" s="79"/>
      <c r="F56" s="79"/>
      <c r="G56" s="79"/>
      <c r="I56" s="79"/>
      <c r="J56" s="79"/>
      <c r="K56" s="79"/>
      <c r="L56" s="79"/>
      <c r="M56" s="79"/>
      <c r="N56" s="79"/>
      <c r="P56" s="65"/>
      <c r="Q56" s="65"/>
      <c r="R56" s="65"/>
      <c r="S56" s="65"/>
    </row>
    <row r="60" spans="2:19" ht="54" customHeight="1">
      <c r="B60" s="98"/>
      <c r="C60" s="130" t="s">
        <v>40</v>
      </c>
      <c r="D60" s="130"/>
      <c r="E60" s="130"/>
      <c r="F60" s="130"/>
      <c r="G60" s="98"/>
      <c r="I60" s="75"/>
      <c r="J60" s="131" t="s">
        <v>41</v>
      </c>
      <c r="K60" s="131"/>
      <c r="L60" s="131"/>
      <c r="M60" s="131"/>
      <c r="N60" s="75"/>
      <c r="P60" s="101" t="s">
        <v>30</v>
      </c>
      <c r="Q60" s="132"/>
      <c r="R60" s="132"/>
      <c r="S60" s="132"/>
    </row>
    <row r="61" spans="2:19">
      <c r="B61" s="79"/>
      <c r="C61" s="79"/>
      <c r="D61" s="79"/>
      <c r="E61" s="79"/>
      <c r="F61" s="79"/>
      <c r="G61" s="79"/>
      <c r="I61" s="79"/>
      <c r="J61" s="79"/>
      <c r="K61" s="79"/>
      <c r="L61" s="79"/>
      <c r="M61" s="79"/>
      <c r="N61" s="79"/>
      <c r="P61" s="132"/>
      <c r="Q61" s="132"/>
      <c r="R61" s="132"/>
      <c r="S61" s="132"/>
    </row>
    <row r="62" spans="2:19" ht="18.75">
      <c r="B62" s="79"/>
      <c r="C62" s="135" t="s">
        <v>1</v>
      </c>
      <c r="D62" s="136" t="s">
        <v>2</v>
      </c>
      <c r="E62" s="136" t="s">
        <v>55</v>
      </c>
      <c r="F62" s="136" t="s">
        <v>3</v>
      </c>
      <c r="G62" s="79"/>
      <c r="I62" s="79"/>
      <c r="J62" s="135" t="s">
        <v>1</v>
      </c>
      <c r="K62" s="136" t="s">
        <v>2</v>
      </c>
      <c r="L62" s="136" t="s">
        <v>55</v>
      </c>
      <c r="M62" s="136" t="s">
        <v>3</v>
      </c>
      <c r="N62" s="79"/>
      <c r="P62" s="132"/>
      <c r="Q62" s="132"/>
      <c r="R62" s="132"/>
      <c r="S62" s="132"/>
    </row>
    <row r="63" spans="2:19" ht="31.5">
      <c r="B63" s="79"/>
      <c r="C63" s="146" t="s">
        <v>42</v>
      </c>
      <c r="D63" s="19">
        <v>22</v>
      </c>
      <c r="E63" s="20">
        <v>20</v>
      </c>
      <c r="F63" s="48">
        <f t="shared" ref="F63:F66" si="7">D63*E63</f>
        <v>440</v>
      </c>
      <c r="G63" s="79"/>
      <c r="I63" s="79"/>
      <c r="J63" s="147" t="s">
        <v>42</v>
      </c>
      <c r="K63" s="31">
        <f t="shared" ref="K63:K66" si="8">D63</f>
        <v>22</v>
      </c>
      <c r="L63" s="148">
        <v>8</v>
      </c>
      <c r="M63" s="52">
        <f t="shared" ref="M63:M66" si="9">K63*L63</f>
        <v>176</v>
      </c>
      <c r="N63" s="79"/>
      <c r="P63" s="132"/>
      <c r="Q63" s="132"/>
      <c r="R63" s="132"/>
      <c r="S63" s="132"/>
    </row>
    <row r="64" spans="2:19" ht="31.5">
      <c r="B64" s="79"/>
      <c r="C64" s="149" t="s">
        <v>43</v>
      </c>
      <c r="D64" s="21">
        <v>22</v>
      </c>
      <c r="E64" s="22">
        <v>20</v>
      </c>
      <c r="F64" s="49">
        <f t="shared" si="7"/>
        <v>440</v>
      </c>
      <c r="G64" s="79"/>
      <c r="I64" s="79"/>
      <c r="J64" s="150" t="s">
        <v>47</v>
      </c>
      <c r="K64" s="31">
        <f t="shared" si="8"/>
        <v>22</v>
      </c>
      <c r="L64" s="151">
        <v>0.25</v>
      </c>
      <c r="M64" s="53">
        <f t="shared" si="9"/>
        <v>5.5</v>
      </c>
      <c r="N64" s="79"/>
      <c r="P64" s="132"/>
      <c r="Q64" s="132"/>
      <c r="R64" s="132"/>
      <c r="S64" s="132"/>
    </row>
    <row r="65" spans="2:19" ht="31.5">
      <c r="B65" s="79"/>
      <c r="C65" s="149" t="s">
        <v>44</v>
      </c>
      <c r="D65" s="21">
        <v>22</v>
      </c>
      <c r="E65" s="22">
        <v>20</v>
      </c>
      <c r="F65" s="49">
        <f t="shared" si="7"/>
        <v>440</v>
      </c>
      <c r="G65" s="79"/>
      <c r="I65" s="79"/>
      <c r="J65" s="150" t="s">
        <v>48</v>
      </c>
      <c r="K65" s="31">
        <f t="shared" si="8"/>
        <v>22</v>
      </c>
      <c r="L65" s="151">
        <v>0.25</v>
      </c>
      <c r="M65" s="53">
        <f t="shared" si="9"/>
        <v>5.5</v>
      </c>
      <c r="N65" s="79"/>
      <c r="P65" s="64">
        <f>F68-M68</f>
        <v>21879</v>
      </c>
      <c r="Q65" s="65"/>
      <c r="R65" s="65"/>
      <c r="S65" s="65"/>
    </row>
    <row r="66" spans="2:19" ht="31.5">
      <c r="B66" s="79"/>
      <c r="C66" s="149" t="s">
        <v>45</v>
      </c>
      <c r="D66" s="21">
        <v>22</v>
      </c>
      <c r="E66" s="22">
        <v>24</v>
      </c>
      <c r="F66" s="49">
        <f t="shared" si="7"/>
        <v>528</v>
      </c>
      <c r="G66" s="79"/>
      <c r="I66" s="79"/>
      <c r="J66" s="150" t="s">
        <v>45</v>
      </c>
      <c r="K66" s="31">
        <f t="shared" si="8"/>
        <v>22</v>
      </c>
      <c r="L66" s="151">
        <v>1</v>
      </c>
      <c r="M66" s="53">
        <f t="shared" si="9"/>
        <v>22</v>
      </c>
      <c r="N66" s="79"/>
      <c r="P66" s="65"/>
      <c r="Q66" s="65"/>
      <c r="R66" s="65"/>
      <c r="S66" s="65"/>
    </row>
    <row r="67" spans="2:19" ht="48" customHeight="1" thickBot="1">
      <c r="B67" s="79"/>
      <c r="C67" s="152" t="s">
        <v>46</v>
      </c>
      <c r="D67" s="153" t="s">
        <v>61</v>
      </c>
      <c r="E67" s="154"/>
      <c r="F67" s="50">
        <f>F24*20</f>
        <v>20240</v>
      </c>
      <c r="G67" s="79"/>
      <c r="I67" s="79"/>
      <c r="J67" s="155" t="s">
        <v>46</v>
      </c>
      <c r="K67" s="153" t="s">
        <v>61</v>
      </c>
      <c r="L67" s="154"/>
      <c r="M67" s="54">
        <f>M28*20</f>
        <v>0</v>
      </c>
      <c r="N67" s="79"/>
      <c r="P67" s="65"/>
      <c r="Q67" s="65"/>
      <c r="R67" s="65"/>
      <c r="S67" s="65"/>
    </row>
    <row r="68" spans="2:19" ht="21.95" customHeight="1">
      <c r="B68" s="79"/>
      <c r="C68" s="156" t="s">
        <v>49</v>
      </c>
      <c r="D68" s="156"/>
      <c r="E68" s="156"/>
      <c r="F68" s="51">
        <f>SUM(F63:F67)</f>
        <v>22088</v>
      </c>
      <c r="G68" s="79"/>
      <c r="I68" s="79"/>
      <c r="J68" s="156" t="s">
        <v>49</v>
      </c>
      <c r="K68" s="156"/>
      <c r="L68" s="156"/>
      <c r="M68" s="55">
        <f>SUM(M63:M67)</f>
        <v>209</v>
      </c>
      <c r="N68" s="79"/>
      <c r="P68" s="65"/>
      <c r="Q68" s="65"/>
      <c r="R68" s="65"/>
      <c r="S68" s="65"/>
    </row>
    <row r="69" spans="2:19">
      <c r="B69" s="79"/>
      <c r="C69" s="79"/>
      <c r="D69" s="79"/>
      <c r="E69" s="79"/>
      <c r="F69" s="79"/>
      <c r="G69" s="79"/>
      <c r="I69" s="79"/>
      <c r="J69" s="79"/>
      <c r="K69" s="79"/>
      <c r="L69" s="79"/>
      <c r="M69" s="79"/>
      <c r="N69" s="79"/>
      <c r="P69" s="65"/>
      <c r="Q69" s="65"/>
      <c r="R69" s="65"/>
      <c r="S69" s="65"/>
    </row>
    <row r="73" spans="2:19" s="160" customFormat="1" ht="81.95" customHeight="1">
      <c r="B73" s="157"/>
      <c r="C73" s="158" t="s">
        <v>50</v>
      </c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</row>
    <row r="74" spans="2:19"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</row>
    <row r="75" spans="2:19" s="162" customFormat="1" ht="28.5">
      <c r="B75" s="161"/>
      <c r="C75" s="56">
        <f>SUM(P65,P52,P38,P19)</f>
        <v>111018.6</v>
      </c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</row>
    <row r="76" spans="2:19"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</row>
    <row r="80" spans="2:19" s="160" customFormat="1" ht="81.95" customHeight="1">
      <c r="B80" s="157"/>
      <c r="C80" s="158" t="s">
        <v>51</v>
      </c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</row>
    <row r="81" spans="2:19" s="160" customFormat="1" ht="35.1" customHeight="1">
      <c r="B81" s="157"/>
      <c r="C81" s="23" t="s">
        <v>60</v>
      </c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</row>
    <row r="82" spans="2:19" s="160" customFormat="1" ht="21.95" customHeight="1">
      <c r="B82" s="157"/>
      <c r="C82" s="163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</row>
    <row r="83" spans="2:19"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</row>
    <row r="84" spans="2:19" ht="28.5">
      <c r="B84" s="79"/>
      <c r="C84" s="57" t="e">
        <f>C75*C81</f>
        <v>#VALUE!</v>
      </c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</row>
    <row r="85" spans="2:19"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</row>
    <row r="89" spans="2:19">
      <c r="B89" s="164" t="s">
        <v>52</v>
      </c>
      <c r="C89" s="165"/>
      <c r="D89" s="165"/>
      <c r="E89" s="165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65"/>
    </row>
    <row r="90" spans="2:19">
      <c r="B90" s="165" t="s">
        <v>57</v>
      </c>
      <c r="C90" s="165"/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</row>
    <row r="91" spans="2:19">
      <c r="B91" s="165" t="s">
        <v>58</v>
      </c>
      <c r="C91" s="165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</row>
    <row r="92" spans="2:19">
      <c r="B92" s="165" t="s">
        <v>59</v>
      </c>
      <c r="C92" s="165"/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</row>
    <row r="96" spans="2:19">
      <c r="B96" s="165" t="s">
        <v>53</v>
      </c>
      <c r="C96" s="165"/>
      <c r="D96" s="165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</row>
  </sheetData>
  <sheetProtection sheet="1" objects="1" scenarios="1"/>
  <mergeCells count="50">
    <mergeCell ref="C10:F10"/>
    <mergeCell ref="C24:E24"/>
    <mergeCell ref="C25:E25"/>
    <mergeCell ref="J41:L41"/>
    <mergeCell ref="P19:S28"/>
    <mergeCell ref="C32:F32"/>
    <mergeCell ref="C40:E40"/>
    <mergeCell ref="P10:S18"/>
    <mergeCell ref="P32:S37"/>
    <mergeCell ref="P38:S43"/>
    <mergeCell ref="C26:E26"/>
    <mergeCell ref="C27:E27"/>
    <mergeCell ref="J10:M10"/>
    <mergeCell ref="J24:L24"/>
    <mergeCell ref="J25:L25"/>
    <mergeCell ref="J32:M32"/>
    <mergeCell ref="J42:L42"/>
    <mergeCell ref="J40:L40"/>
    <mergeCell ref="C55:E55"/>
    <mergeCell ref="J47:M47"/>
    <mergeCell ref="C47:F47"/>
    <mergeCell ref="J55:L55"/>
    <mergeCell ref="B92:S92"/>
    <mergeCell ref="B96:S96"/>
    <mergeCell ref="C80:S80"/>
    <mergeCell ref="C60:F60"/>
    <mergeCell ref="J60:M60"/>
    <mergeCell ref="C68:E68"/>
    <mergeCell ref="J68:L68"/>
    <mergeCell ref="D67:E67"/>
    <mergeCell ref="K67:L67"/>
    <mergeCell ref="P60:S64"/>
    <mergeCell ref="P65:S69"/>
    <mergeCell ref="C73:S73"/>
    <mergeCell ref="A1:J1"/>
    <mergeCell ref="K1:S1"/>
    <mergeCell ref="B89:S89"/>
    <mergeCell ref="B90:S90"/>
    <mergeCell ref="B91:S91"/>
    <mergeCell ref="J53:L53"/>
    <mergeCell ref="J54:L54"/>
    <mergeCell ref="J26:L26"/>
    <mergeCell ref="J27:L27"/>
    <mergeCell ref="B3:S8"/>
    <mergeCell ref="C53:E53"/>
    <mergeCell ref="C54:E54"/>
    <mergeCell ref="P47:S51"/>
    <mergeCell ref="P52:S56"/>
    <mergeCell ref="C41:E41"/>
    <mergeCell ref="C42:E42"/>
  </mergeCells>
  <hyperlinks>
    <hyperlink ref="K1:S1" r:id="rId1" display="For assistance or more resources, email ContactUs@IntertekAlchemy.com" xr:uid="{1A9B894E-925D-0A4F-9780-3D05FD459429}"/>
  </hyperlinks>
  <pageMargins left="0.7" right="0.7" top="0.75" bottom="0.75" header="0.3" footer="0.3"/>
  <pageSetup orientation="portrait" horizontalDpi="0" verticalDpi="0" r:id="rId2"/>
  <ignoredErrors>
    <ignoredError sqref="M37 F37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 Hamilton Weber</dc:creator>
  <cp:lastModifiedBy>Dante Dominick</cp:lastModifiedBy>
  <dcterms:created xsi:type="dcterms:W3CDTF">2020-11-04T22:20:48Z</dcterms:created>
  <dcterms:modified xsi:type="dcterms:W3CDTF">2021-01-25T20:49:37Z</dcterms:modified>
</cp:coreProperties>
</file>